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Я 21-22г весна-лето" sheetId="8" r:id="rId1"/>
    <sheet name="С 21-22г весна-лето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<sst xmlns="http://schemas.openxmlformats.org/spreadsheetml/2006/main" count="702" uniqueCount="181">
  <si>
    <t>Утверждаю:</t>
  </si>
  <si>
    <t>Заведующий МАДОУ Д/С № 13 "Сказка"</t>
  </si>
  <si>
    <t>"В.М.Уварова______"</t>
  </si>
  <si>
    <t xml:space="preserve"> №349    "12"декабря 2024г.</t>
  </si>
  <si>
    <t xml:space="preserve">ПЕРСПЕКТИВНОЕ ДЕСЯТИДНЕВНОЕ МЕНЮ НА 2025 - 2026 год </t>
  </si>
  <si>
    <t>для детей 2-3 года (ясли)</t>
  </si>
  <si>
    <t>Сезон: осень - зима</t>
  </si>
  <si>
    <t>Прием пищи</t>
  </si>
  <si>
    <t>Наименование блюд</t>
  </si>
  <si>
    <t>Выход, г</t>
  </si>
  <si>
    <t>Пищевые вещества, г</t>
  </si>
  <si>
    <t>Минеральные вещества, мг</t>
  </si>
  <si>
    <t>Витамины</t>
  </si>
  <si>
    <t>ЭЦ, ккал</t>
  </si>
  <si>
    <t>Рецептура № по сборнику рецептур для питания детей 2011г. Могильный М.П., Тутельян В.А.</t>
  </si>
  <si>
    <t>Б</t>
  </si>
  <si>
    <t>Ж</t>
  </si>
  <si>
    <t>У</t>
  </si>
  <si>
    <t>Ca</t>
  </si>
  <si>
    <t>Mg</t>
  </si>
  <si>
    <t>P</t>
  </si>
  <si>
    <t>Fe</t>
  </si>
  <si>
    <t>A, мкг</t>
  </si>
  <si>
    <t>B1, мг</t>
  </si>
  <si>
    <t>C, мг</t>
  </si>
  <si>
    <t>1 день</t>
  </si>
  <si>
    <t>Завтрак:</t>
  </si>
  <si>
    <t>Батон с маслом</t>
  </si>
  <si>
    <t>Каша молочная манная жидкая с маслом</t>
  </si>
  <si>
    <t>Чай с сахаром и лимоном</t>
  </si>
  <si>
    <t>150/7/3,5</t>
  </si>
  <si>
    <t>Итого:</t>
  </si>
  <si>
    <r>
      <rPr>
        <b/>
        <i/>
        <sz val="10"/>
        <rFont val="Times New Roman"/>
        <charset val="204"/>
      </rPr>
      <t>Соотношение, % (20</t>
    </r>
    <r>
      <rPr>
        <b/>
        <sz val="10"/>
        <rFont val="Calibri"/>
        <charset val="204"/>
      </rPr>
      <t>±</t>
    </r>
    <r>
      <rPr>
        <b/>
        <i/>
        <sz val="10"/>
        <rFont val="Times New Roman"/>
        <charset val="204"/>
      </rPr>
      <t>5)</t>
    </r>
  </si>
  <si>
    <t>2 завтрак:</t>
  </si>
  <si>
    <t>Фрукты (банан)</t>
  </si>
  <si>
    <r>
      <rPr>
        <b/>
        <i/>
        <sz val="10"/>
        <rFont val="Times New Roman"/>
        <charset val="204"/>
      </rPr>
      <t>Соотношение, % (5</t>
    </r>
    <r>
      <rPr>
        <b/>
        <sz val="10"/>
        <rFont val="Calibri"/>
        <charset val="204"/>
      </rPr>
      <t>±</t>
    </r>
    <r>
      <rPr>
        <b/>
        <i/>
        <sz val="10"/>
        <rFont val="Times New Roman"/>
        <charset val="204"/>
      </rPr>
      <t>5)</t>
    </r>
  </si>
  <si>
    <t>Обед:</t>
  </si>
  <si>
    <t>Салат из картофеля с зел/горошек</t>
  </si>
  <si>
    <t>Суп-лапша домашняя</t>
  </si>
  <si>
    <t>Птица отварная</t>
  </si>
  <si>
    <t>Капуста тушеная</t>
  </si>
  <si>
    <t>Сок фруктовый</t>
  </si>
  <si>
    <t>Хлеб ржаной</t>
  </si>
  <si>
    <r>
      <rPr>
        <b/>
        <i/>
        <sz val="10"/>
        <rFont val="Times New Roman"/>
        <charset val="204"/>
      </rPr>
      <t>Соотношение, % (35</t>
    </r>
    <r>
      <rPr>
        <b/>
        <sz val="10"/>
        <rFont val="Calibri"/>
        <charset val="204"/>
      </rPr>
      <t>±</t>
    </r>
    <r>
      <rPr>
        <b/>
        <i/>
        <sz val="10"/>
        <rFont val="Times New Roman"/>
        <charset val="204"/>
      </rPr>
      <t>5)</t>
    </r>
  </si>
  <si>
    <t>Полдник:</t>
  </si>
  <si>
    <t>Котлеты из овощей, соус молочный</t>
  </si>
  <si>
    <t>130/30</t>
  </si>
  <si>
    <t>146/350</t>
  </si>
  <si>
    <t>Молоко</t>
  </si>
  <si>
    <t>Коржики молочные</t>
  </si>
  <si>
    <t>Хлеб пшеничный</t>
  </si>
  <si>
    <r>
      <rPr>
        <b/>
        <i/>
        <sz val="10"/>
        <rFont val="Times New Roman"/>
        <charset val="204"/>
      </rPr>
      <t>Соотношение, % (30</t>
    </r>
    <r>
      <rPr>
        <b/>
        <sz val="10"/>
        <rFont val="Calibri"/>
        <charset val="204"/>
      </rPr>
      <t>±</t>
    </r>
    <r>
      <rPr>
        <b/>
        <i/>
        <sz val="10"/>
        <rFont val="Times New Roman"/>
        <charset val="204"/>
      </rPr>
      <t>5)</t>
    </r>
  </si>
  <si>
    <t>Итого за день:</t>
  </si>
  <si>
    <t>2 день</t>
  </si>
  <si>
    <t>Батон с маслом, сыром</t>
  </si>
  <si>
    <t>20/5/7.</t>
  </si>
  <si>
    <t>Суп молочный с геркулесом</t>
  </si>
  <si>
    <t>Чай с сахаром</t>
  </si>
  <si>
    <t>150/7</t>
  </si>
  <si>
    <t>Фрукты (яблоко)</t>
  </si>
  <si>
    <t>Салат из б/капусты с морковью</t>
  </si>
  <si>
    <t>Борщ со свежей капустой, сметаной</t>
  </si>
  <si>
    <t>150/5</t>
  </si>
  <si>
    <t>Печень тушеная в соусе</t>
  </si>
  <si>
    <t>50/30</t>
  </si>
  <si>
    <t>ТТК</t>
  </si>
  <si>
    <t>Рис припущенный</t>
  </si>
  <si>
    <t>Кисель из свежих ягод</t>
  </si>
  <si>
    <t>Шницель рыбный натуральный (минтай)</t>
  </si>
  <si>
    <t>Соус томатный</t>
  </si>
  <si>
    <t>Картофельное пюре</t>
  </si>
  <si>
    <t>Какао с молоком</t>
  </si>
  <si>
    <t>3 день</t>
  </si>
  <si>
    <t>Батон</t>
  </si>
  <si>
    <t>Каша молочная пшеничная жидкая</t>
  </si>
  <si>
    <t>Чай с молоком</t>
  </si>
  <si>
    <t>Салат из зеленого горошка консервированного</t>
  </si>
  <si>
    <t>Суп картофельный с фрикадельками</t>
  </si>
  <si>
    <t>20/150</t>
  </si>
  <si>
    <t>77/121</t>
  </si>
  <si>
    <t>Рыба запеченная (горбуша)</t>
  </si>
  <si>
    <t>Каша гречневая вязкая</t>
  </si>
  <si>
    <t xml:space="preserve">Омлет с картофелем, маслом </t>
  </si>
  <si>
    <t>Кисломолочный напиток</t>
  </si>
  <si>
    <t>Ватрушка с творогом</t>
  </si>
  <si>
    <t>4 день</t>
  </si>
  <si>
    <t>Каша молочная из разных круп жидкая с маслом</t>
  </si>
  <si>
    <t>Салат из свеклы с сыром</t>
  </si>
  <si>
    <t>Щи с капустой и картофелем, сметаной, говядиной тушеной</t>
  </si>
  <si>
    <t>10/150/5</t>
  </si>
  <si>
    <t>Биточки рубленые мясные</t>
  </si>
  <si>
    <t>Рагу овощное</t>
  </si>
  <si>
    <t>Напиток из сухофруктов</t>
  </si>
  <si>
    <t>Тефтели рыбные (минтай), соус сметанный</t>
  </si>
  <si>
    <t>60/15</t>
  </si>
  <si>
    <t>261/354</t>
  </si>
  <si>
    <t>5 день</t>
  </si>
  <si>
    <t>Суп молочный с гречкой</t>
  </si>
  <si>
    <t>Кофейный напиток</t>
  </si>
  <si>
    <t>Винегрет овощной</t>
  </si>
  <si>
    <t>Суп овощной со сметаной и гренками</t>
  </si>
  <si>
    <t>150/5/15</t>
  </si>
  <si>
    <t>Гуляш из отварного мяса</t>
  </si>
  <si>
    <t>50/50</t>
  </si>
  <si>
    <t xml:space="preserve">Макаронные изделия отварные </t>
  </si>
  <si>
    <t>Напиток из шиповника</t>
  </si>
  <si>
    <t>Запеканка из творога, соус молочный сладкий</t>
  </si>
  <si>
    <t>130/50</t>
  </si>
  <si>
    <t>237/351</t>
  </si>
  <si>
    <t>Пряник</t>
  </si>
  <si>
    <t>6 день</t>
  </si>
  <si>
    <t>Каша молочная рисовая с маслом</t>
  </si>
  <si>
    <t>Икра морковная</t>
  </si>
  <si>
    <t>Суп картофельный с клецками</t>
  </si>
  <si>
    <t>Котлета куриная</t>
  </si>
  <si>
    <t>Котлета рыбная запеченная</t>
  </si>
  <si>
    <t>Булочка ванильная</t>
  </si>
  <si>
    <t>7 день</t>
  </si>
  <si>
    <t>Суп молочный с вермишелью</t>
  </si>
  <si>
    <t>Салат из свеклы</t>
  </si>
  <si>
    <t>Щи из свежей капусты с картофелем, сметаной</t>
  </si>
  <si>
    <t>Запеканка картофельная с мясом, соус сметанный</t>
  </si>
  <si>
    <t>145/30</t>
  </si>
  <si>
    <t>291/354</t>
  </si>
  <si>
    <t>Пудинг из творога, соус мол.слад</t>
  </si>
  <si>
    <t>236/351</t>
  </si>
  <si>
    <t>8 день</t>
  </si>
  <si>
    <t>Салат овощной с яблоками</t>
  </si>
  <si>
    <t>Суп картофельный с горохом с фрикадельками</t>
  </si>
  <si>
    <t>81/121</t>
  </si>
  <si>
    <t>Макаронник с печенью</t>
  </si>
  <si>
    <t>Икра кабачковая</t>
  </si>
  <si>
    <t xml:space="preserve">Омлет натуральный </t>
  </si>
  <si>
    <t>Печенье</t>
  </si>
  <si>
    <t>9 день</t>
  </si>
  <si>
    <t>Каша молочная геркулесовая жидкая с маслом</t>
  </si>
  <si>
    <t>Салат из б/капусты с огурцами</t>
  </si>
  <si>
    <t>Суп с рыбными консервами (сайра)</t>
  </si>
  <si>
    <t>Бефстроганов из отварного мяса</t>
  </si>
  <si>
    <t>60/60</t>
  </si>
  <si>
    <t>Рыба запеченная с картофелем (горбуша)</t>
  </si>
  <si>
    <t>Пирожки печеные с яблоками</t>
  </si>
  <si>
    <t>454/506</t>
  </si>
  <si>
    <t>10 день</t>
  </si>
  <si>
    <t xml:space="preserve">Салат из помидоров, огурцов </t>
  </si>
  <si>
    <t>Оладьи из печени, соус молочный</t>
  </si>
  <si>
    <t>60/30</t>
  </si>
  <si>
    <t>ТТК/350</t>
  </si>
  <si>
    <t>Омлет с зеленым горошком</t>
  </si>
  <si>
    <t>Среднее значение за весь период</t>
  </si>
  <si>
    <t>Норма</t>
  </si>
  <si>
    <t>% исполнения</t>
  </si>
  <si>
    <t>Средний показатель %,   Завтрак</t>
  </si>
  <si>
    <t>Средний показатель %,  2 Завтрак</t>
  </si>
  <si>
    <t>Средний показатель %,  Обед</t>
  </si>
  <si>
    <t>Средний показатель %, Полдник</t>
  </si>
  <si>
    <t>Заведующий МАДОУ Д/С №13 "Сказка"</t>
  </si>
  <si>
    <t>"В.М.Уварова_____________"</t>
  </si>
  <si>
    <t>"12 "декабря 2024г. №349</t>
  </si>
  <si>
    <t>для детей 3-7 лет (сад)</t>
  </si>
  <si>
    <t>30/5.</t>
  </si>
  <si>
    <t>Салат из картофеля с зел горошек</t>
  </si>
  <si>
    <t>30/5/10.</t>
  </si>
  <si>
    <t>180/10</t>
  </si>
  <si>
    <t>200/7</t>
  </si>
  <si>
    <t>70/50</t>
  </si>
  <si>
    <t>Шницель рыбный натуральный</t>
  </si>
  <si>
    <t>20/200</t>
  </si>
  <si>
    <t>Рыба запечнная (горбуша)</t>
  </si>
  <si>
    <t>180/10/7</t>
  </si>
  <si>
    <t>13/200/7</t>
  </si>
  <si>
    <t>Рагу овощное (3 вариант)</t>
  </si>
  <si>
    <t>80/30</t>
  </si>
  <si>
    <t>200/7/20</t>
  </si>
  <si>
    <t>Макаронные изделия отварные</t>
  </si>
  <si>
    <t>150/50</t>
  </si>
  <si>
    <t>180/40</t>
  </si>
  <si>
    <t>Салат из помидоров, огурцов</t>
  </si>
  <si>
    <t>70/30</t>
  </si>
  <si>
    <t>294/350</t>
  </si>
  <si>
    <t>Среднее значение за период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</si>
</sst>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m"/>
  </numFmts>
  <fonts count="43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b/>
      <sz val="10"/>
      <name val="Times New Roman"/>
      <charset val="204"/>
    </font>
    <font>
      <sz val="11"/>
      <color theme="1"/>
      <name val="Times New Roman"/>
      <charset val="204"/>
    </font>
    <font>
      <b/>
      <sz val="12"/>
      <name val="Times New Roman"/>
      <charset val="204"/>
    </font>
    <font>
      <b/>
      <sz val="11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name val="Times New Roman"/>
      <charset val="204"/>
    </font>
    <font>
      <b/>
      <sz val="14"/>
      <name val="Times New Roman"/>
      <charset val="204"/>
    </font>
    <font>
      <b/>
      <i/>
      <sz val="10"/>
      <name val="Times New Roman"/>
      <charset val="204"/>
    </font>
    <font>
      <sz val="11"/>
      <name val="Times New Roman"/>
      <charset val="204"/>
    </font>
    <font>
      <b/>
      <i/>
      <sz val="10"/>
      <color rgb="FFFF0000"/>
      <name val="Times New Roman"/>
      <charset val="204"/>
    </font>
    <font>
      <sz val="8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theme="1"/>
      <name val="Times New Roman"/>
      <charset val="204"/>
    </font>
    <font>
      <sz val="10"/>
      <color rgb="FF000000"/>
      <name val="Times New Roman"/>
      <charset val="204"/>
    </font>
    <font>
      <i/>
      <sz val="10"/>
      <name val="Times New Roman"/>
      <charset val="204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b/>
      <sz val="10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6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32" fillId="8" borderId="17" applyNumberFormat="0" applyAlignment="0" applyProtection="0">
      <alignment vertical="center"/>
    </xf>
    <xf numFmtId="0" fontId="33" fillId="9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0" borderId="0"/>
  </cellStyleXfs>
  <cellXfs count="296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49" applyFont="1" applyFill="1" applyBorder="1"/>
    <xf numFmtId="0" fontId="1" fillId="0" borderId="0" xfId="49" applyFont="1"/>
    <xf numFmtId="0" fontId="2" fillId="0" borderId="0" xfId="49" applyFont="1" applyFill="1" applyBorder="1" applyAlignment="1">
      <alignment horizontal="center"/>
    </xf>
    <xf numFmtId="0" fontId="3" fillId="0" borderId="0" xfId="0" applyFont="1" applyAlignment="1"/>
    <xf numFmtId="0" fontId="4" fillId="0" borderId="0" xfId="49" applyFont="1" applyFill="1" applyBorder="1" applyAlignment="1">
      <alignment horizontal="center"/>
    </xf>
    <xf numFmtId="0" fontId="5" fillId="0" borderId="0" xfId="0" applyFont="1" applyAlignment="1"/>
    <xf numFmtId="0" fontId="2" fillId="0" borderId="1" xfId="49" applyFont="1" applyFill="1" applyBorder="1" applyAlignment="1">
      <alignment horizontal="center"/>
    </xf>
    <xf numFmtId="0" fontId="0" fillId="0" borderId="1" xfId="0" applyBorder="1" applyAlignment="1"/>
    <xf numFmtId="0" fontId="2" fillId="2" borderId="2" xfId="49" applyFont="1" applyFill="1" applyBorder="1" applyAlignment="1">
      <alignment vertical="top" wrapText="1"/>
    </xf>
    <xf numFmtId="0" fontId="2" fillId="0" borderId="2" xfId="49" applyFont="1" applyBorder="1" applyAlignment="1">
      <alignment horizontal="center" vertical="top" wrapText="1"/>
    </xf>
    <xf numFmtId="0" fontId="2" fillId="2" borderId="2" xfId="49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1" fontId="2" fillId="3" borderId="6" xfId="0" applyNumberFormat="1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horizontal="center" vertical="top" wrapText="1"/>
    </xf>
    <xf numFmtId="0" fontId="0" fillId="0" borderId="7" xfId="0" applyBorder="1" applyAlignment="1"/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" fontId="2" fillId="3" borderId="9" xfId="0" applyNumberFormat="1" applyFont="1" applyFill="1" applyBorder="1" applyAlignment="1">
      <alignment horizontal="center" vertical="top" wrapText="1"/>
    </xf>
    <xf numFmtId="0" fontId="7" fillId="0" borderId="8" xfId="49" applyFont="1" applyFill="1" applyBorder="1" applyAlignment="1">
      <alignment horizontal="center" vertical="top"/>
    </xf>
    <xf numFmtId="0" fontId="8" fillId="0" borderId="8" xfId="49" applyFont="1" applyBorder="1" applyAlignment="1">
      <alignment horizontal="center" vertical="top" wrapText="1"/>
    </xf>
    <xf numFmtId="0" fontId="9" fillId="0" borderId="8" xfId="49" applyFont="1" applyBorder="1" applyAlignment="1">
      <alignment vertical="top" wrapText="1"/>
    </xf>
    <xf numFmtId="1" fontId="10" fillId="0" borderId="8" xfId="49" applyNumberFormat="1" applyFont="1" applyFill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180" fontId="1" fillId="0" borderId="9" xfId="0" applyNumberFormat="1" applyFont="1" applyBorder="1" applyAlignment="1">
      <alignment horizontal="center" vertical="top" wrapText="1"/>
    </xf>
    <xf numFmtId="180" fontId="1" fillId="0" borderId="9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180" fontId="1" fillId="0" borderId="10" xfId="0" applyNumberFormat="1" applyFont="1" applyBorder="1" applyAlignment="1">
      <alignment horizontal="center" vertical="top" wrapText="1"/>
    </xf>
    <xf numFmtId="180" fontId="1" fillId="0" borderId="10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180" fontId="2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1" fontId="9" fillId="0" borderId="9" xfId="0" applyNumberFormat="1" applyFont="1" applyBorder="1" applyAlignment="1">
      <alignment horizontal="center" vertical="top" wrapText="1"/>
    </xf>
    <xf numFmtId="180" fontId="2" fillId="0" borderId="10" xfId="0" applyNumberFormat="1" applyFont="1" applyBorder="1" applyAlignment="1">
      <alignment horizontal="center" vertical="top"/>
    </xf>
    <xf numFmtId="180" fontId="2" fillId="0" borderId="9" xfId="0" applyNumberFormat="1" applyFont="1" applyBorder="1" applyAlignment="1">
      <alignment horizontal="center" vertical="top" wrapText="1"/>
    </xf>
    <xf numFmtId="180" fontId="2" fillId="0" borderId="9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 wrapText="1"/>
    </xf>
    <xf numFmtId="0" fontId="9" fillId="0" borderId="8" xfId="49" applyFont="1" applyBorder="1" applyAlignment="1">
      <alignment horizontal="center" vertical="top" wrapText="1"/>
    </xf>
    <xf numFmtId="0" fontId="9" fillId="0" borderId="8" xfId="49" applyNumberFormat="1" applyFont="1" applyBorder="1" applyAlignment="1">
      <alignment horizontal="center" vertical="top" wrapText="1"/>
    </xf>
    <xf numFmtId="180" fontId="2" fillId="0" borderId="7" xfId="0" applyNumberFormat="1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0" fontId="9" fillId="0" borderId="8" xfId="49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8" xfId="49" applyFont="1" applyBorder="1" applyAlignment="1">
      <alignment horizontal="center" vertical="top" wrapText="1"/>
    </xf>
    <xf numFmtId="0" fontId="1" fillId="0" borderId="8" xfId="49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180" fontId="1" fillId="3" borderId="9" xfId="0" applyNumberFormat="1" applyFont="1" applyFill="1" applyBorder="1" applyAlignment="1">
      <alignment horizontal="center" vertical="top" wrapText="1"/>
    </xf>
    <xf numFmtId="180" fontId="1" fillId="3" borderId="9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180" fontId="1" fillId="3" borderId="10" xfId="0" applyNumberFormat="1" applyFont="1" applyFill="1" applyBorder="1" applyAlignment="1">
      <alignment horizontal="center" vertical="top" wrapText="1"/>
    </xf>
    <xf numFmtId="1" fontId="9" fillId="0" borderId="8" xfId="49" applyNumberFormat="1" applyFont="1" applyBorder="1" applyAlignment="1">
      <alignment horizontal="center" vertical="top" wrapText="1"/>
    </xf>
    <xf numFmtId="0" fontId="9" fillId="3" borderId="10" xfId="0" applyFont="1" applyFill="1" applyBorder="1" applyAlignment="1">
      <alignment vertical="top" wrapText="1"/>
    </xf>
    <xf numFmtId="1" fontId="2" fillId="0" borderId="8" xfId="49" applyNumberFormat="1" applyFont="1" applyBorder="1" applyAlignment="1">
      <alignment horizontal="center" vertical="top" wrapText="1"/>
    </xf>
    <xf numFmtId="180" fontId="2" fillId="0" borderId="8" xfId="49" applyNumberFormat="1" applyFont="1" applyBorder="1" applyAlignment="1">
      <alignment horizontal="center" vertical="top" wrapText="1"/>
    </xf>
    <xf numFmtId="180" fontId="2" fillId="0" borderId="8" xfId="49" applyNumberFormat="1" applyFont="1" applyFill="1" applyBorder="1" applyAlignment="1">
      <alignment horizontal="center" vertical="top"/>
    </xf>
    <xf numFmtId="10" fontId="1" fillId="0" borderId="8" xfId="0" applyNumberFormat="1" applyFont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1" fontId="1" fillId="0" borderId="10" xfId="0" applyNumberFormat="1" applyFont="1" applyBorder="1" applyAlignment="1">
      <alignment horizontal="center" vertical="top" wrapText="1"/>
    </xf>
    <xf numFmtId="0" fontId="11" fillId="4" borderId="8" xfId="49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181" fontId="1" fillId="3" borderId="7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180" fontId="1" fillId="0" borderId="7" xfId="0" applyNumberFormat="1" applyFont="1" applyBorder="1" applyAlignment="1">
      <alignment horizontal="center" vertical="top" wrapText="1"/>
    </xf>
    <xf numFmtId="180" fontId="1" fillId="0" borderId="8" xfId="49" applyNumberFormat="1" applyFont="1" applyBorder="1" applyAlignment="1">
      <alignment horizontal="center" vertical="top" wrapText="1"/>
    </xf>
    <xf numFmtId="180" fontId="1" fillId="0" borderId="8" xfId="49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180" fontId="2" fillId="3" borderId="10" xfId="0" applyNumberFormat="1" applyFont="1" applyFill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1" fontId="2" fillId="3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top" wrapText="1"/>
    </xf>
    <xf numFmtId="1" fontId="1" fillId="0" borderId="8" xfId="49" applyNumberFormat="1" applyFont="1" applyBorder="1" applyAlignment="1">
      <alignment vertical="top"/>
    </xf>
    <xf numFmtId="0" fontId="12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 vertical="top"/>
    </xf>
    <xf numFmtId="1" fontId="1" fillId="0" borderId="9" xfId="0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2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/>
    </xf>
    <xf numFmtId="180" fontId="1" fillId="5" borderId="9" xfId="0" applyNumberFormat="1" applyFont="1" applyFill="1" applyBorder="1" applyAlignment="1">
      <alignment horizontal="center" vertical="top"/>
    </xf>
    <xf numFmtId="2" fontId="1" fillId="3" borderId="9" xfId="0" applyNumberFormat="1" applyFont="1" applyFill="1" applyBorder="1" applyAlignment="1">
      <alignment horizontal="center" vertical="top"/>
    </xf>
    <xf numFmtId="1" fontId="1" fillId="3" borderId="9" xfId="0" applyNumberFormat="1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2" fontId="2" fillId="0" borderId="8" xfId="49" applyNumberFormat="1" applyFont="1" applyFill="1" applyBorder="1" applyAlignment="1">
      <alignment horizontal="center" vertical="top"/>
    </xf>
    <xf numFmtId="1" fontId="2" fillId="0" borderId="8" xfId="49" applyNumberFormat="1" applyFont="1" applyFill="1" applyBorder="1" applyAlignment="1">
      <alignment horizontal="center" vertical="top"/>
    </xf>
    <xf numFmtId="1" fontId="2" fillId="0" borderId="8" xfId="49" applyNumberFormat="1" applyFont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2" fontId="1" fillId="0" borderId="8" xfId="49" applyNumberFormat="1" applyFont="1" applyFill="1" applyBorder="1" applyAlignment="1">
      <alignment horizontal="center" vertical="top"/>
    </xf>
    <xf numFmtId="1" fontId="1" fillId="0" borderId="8" xfId="49" applyNumberFormat="1" applyFont="1" applyFill="1" applyBorder="1" applyAlignment="1">
      <alignment horizontal="center" vertical="top"/>
    </xf>
    <xf numFmtId="1" fontId="1" fillId="0" borderId="8" xfId="49" applyNumberFormat="1" applyFont="1" applyBorder="1" applyAlignment="1">
      <alignment horizontal="center" vertical="top"/>
    </xf>
    <xf numFmtId="180" fontId="1" fillId="0" borderId="0" xfId="0" applyNumberFormat="1" applyFont="1" applyFill="1" applyBorder="1" applyAlignment="1">
      <alignment horizontal="center" vertical="top"/>
    </xf>
    <xf numFmtId="180" fontId="1" fillId="0" borderId="8" xfId="0" applyNumberFormat="1" applyFont="1" applyBorder="1" applyAlignment="1">
      <alignment horizontal="center" vertical="top"/>
    </xf>
    <xf numFmtId="2" fontId="1" fillId="0" borderId="8" xfId="0" applyNumberFormat="1" applyFont="1" applyBorder="1" applyAlignment="1">
      <alignment horizontal="center" vertical="top"/>
    </xf>
    <xf numFmtId="1" fontId="1" fillId="0" borderId="8" xfId="0" applyNumberFormat="1" applyFont="1" applyBorder="1" applyAlignment="1">
      <alignment horizontal="center" vertical="top"/>
    </xf>
    <xf numFmtId="180" fontId="1" fillId="4" borderId="8" xfId="0" applyNumberFormat="1" applyFont="1" applyFill="1" applyBorder="1" applyAlignment="1">
      <alignment horizontal="center" vertical="top"/>
    </xf>
    <xf numFmtId="0" fontId="13" fillId="0" borderId="8" xfId="0" applyFont="1" applyBorder="1" applyAlignment="1">
      <alignment horizontal="center"/>
    </xf>
    <xf numFmtId="180" fontId="2" fillId="5" borderId="10" xfId="0" applyNumberFormat="1" applyFont="1" applyFill="1" applyBorder="1" applyAlignment="1">
      <alignment horizontal="center" vertical="top" wrapText="1"/>
    </xf>
    <xf numFmtId="1" fontId="2" fillId="3" borderId="10" xfId="0" applyNumberFormat="1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/>
    </xf>
    <xf numFmtId="180" fontId="1" fillId="4" borderId="10" xfId="0" applyNumberFormat="1" applyFont="1" applyFill="1" applyBorder="1" applyAlignment="1">
      <alignment horizontal="center" vertical="top"/>
    </xf>
    <xf numFmtId="180" fontId="2" fillId="4" borderId="10" xfId="0" applyNumberFormat="1" applyFont="1" applyFill="1" applyBorder="1" applyAlignment="1">
      <alignment horizontal="center" vertical="top" wrapText="1"/>
    </xf>
    <xf numFmtId="180" fontId="2" fillId="4" borderId="8" xfId="49" applyNumberFormat="1" applyFont="1" applyFill="1" applyBorder="1" applyAlignment="1">
      <alignment horizontal="center" vertical="top"/>
    </xf>
    <xf numFmtId="180" fontId="1" fillId="4" borderId="9" xfId="0" applyNumberFormat="1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9" fillId="4" borderId="7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1" fontId="1" fillId="4" borderId="10" xfId="0" applyNumberFormat="1" applyFont="1" applyFill="1" applyBorder="1" applyAlignment="1">
      <alignment horizontal="center" vertical="top" wrapText="1"/>
    </xf>
    <xf numFmtId="180" fontId="1" fillId="4" borderId="10" xfId="0" applyNumberFormat="1" applyFont="1" applyFill="1" applyBorder="1" applyAlignment="1">
      <alignment horizontal="center" vertical="top" wrapText="1"/>
    </xf>
    <xf numFmtId="180" fontId="1" fillId="4" borderId="8" xfId="0" applyNumberFormat="1" applyFont="1" applyFill="1" applyBorder="1" applyAlignment="1">
      <alignment horizontal="center" vertical="top" wrapText="1"/>
    </xf>
    <xf numFmtId="180" fontId="1" fillId="0" borderId="8" xfId="49" applyNumberFormat="1" applyFont="1" applyFill="1" applyBorder="1" applyAlignment="1">
      <alignment horizontal="center" vertical="top" wrapText="1"/>
    </xf>
    <xf numFmtId="180" fontId="1" fillId="3" borderId="10" xfId="0" applyNumberFormat="1" applyFont="1" applyFill="1" applyBorder="1" applyAlignment="1">
      <alignment horizontal="center" vertical="top"/>
    </xf>
    <xf numFmtId="180" fontId="1" fillId="0" borderId="7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/>
    </xf>
    <xf numFmtId="1" fontId="1" fillId="4" borderId="8" xfId="0" applyNumberFormat="1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2" fontId="1" fillId="3" borderId="10" xfId="0" applyNumberFormat="1" applyFont="1" applyFill="1" applyBorder="1" applyAlignment="1">
      <alignment horizontal="center" vertical="top"/>
    </xf>
    <xf numFmtId="1" fontId="1" fillId="3" borderId="10" xfId="0" applyNumberFormat="1" applyFont="1" applyFill="1" applyBorder="1" applyAlignment="1">
      <alignment horizontal="center" vertical="top"/>
    </xf>
    <xf numFmtId="180" fontId="1" fillId="5" borderId="10" xfId="0" applyNumberFormat="1" applyFont="1" applyFill="1" applyBorder="1" applyAlignment="1">
      <alignment horizontal="center" vertical="top"/>
    </xf>
    <xf numFmtId="180" fontId="1" fillId="0" borderId="8" xfId="0" applyNumberFormat="1" applyFont="1" applyBorder="1" applyAlignment="1">
      <alignment horizontal="center" vertical="top" wrapText="1"/>
    </xf>
    <xf numFmtId="180" fontId="2" fillId="0" borderId="7" xfId="0" applyNumberFormat="1" applyFont="1" applyBorder="1" applyAlignment="1">
      <alignment horizontal="center" vertical="top"/>
    </xf>
    <xf numFmtId="1" fontId="1" fillId="3" borderId="10" xfId="0" applyNumberFormat="1" applyFont="1" applyFill="1" applyBorder="1" applyAlignment="1">
      <alignment horizontal="center" vertical="top" wrapText="1"/>
    </xf>
    <xf numFmtId="180" fontId="1" fillId="0" borderId="9" xfId="49" applyNumberFormat="1" applyFont="1" applyBorder="1" applyAlignment="1">
      <alignment horizontal="center" vertical="top" wrapText="1"/>
    </xf>
    <xf numFmtId="180" fontId="1" fillId="0" borderId="9" xfId="49" applyNumberFormat="1" applyFont="1" applyBorder="1" applyAlignment="1">
      <alignment horizontal="center" vertical="top"/>
    </xf>
    <xf numFmtId="180" fontId="2" fillId="4" borderId="7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center" vertical="top"/>
    </xf>
    <xf numFmtId="2" fontId="1" fillId="0" borderId="9" xfId="49" applyNumberFormat="1" applyFont="1" applyBorder="1" applyAlignment="1">
      <alignment horizontal="center" vertical="top"/>
    </xf>
    <xf numFmtId="1" fontId="1" fillId="0" borderId="9" xfId="49" applyNumberFormat="1" applyFont="1" applyBorder="1" applyAlignment="1">
      <alignment horizontal="center" vertical="top"/>
    </xf>
    <xf numFmtId="180" fontId="2" fillId="0" borderId="8" xfId="0" applyNumberFormat="1" applyFont="1" applyBorder="1" applyAlignment="1">
      <alignment horizontal="center" vertical="top" wrapText="1"/>
    </xf>
    <xf numFmtId="180" fontId="2" fillId="0" borderId="8" xfId="0" applyNumberFormat="1" applyFont="1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top" wrapText="1"/>
    </xf>
    <xf numFmtId="0" fontId="17" fillId="0" borderId="8" xfId="0" applyFont="1" applyBorder="1" applyAlignment="1">
      <alignment vertical="top"/>
    </xf>
    <xf numFmtId="180" fontId="18" fillId="0" borderId="9" xfId="0" applyNumberFormat="1" applyFont="1" applyBorder="1"/>
    <xf numFmtId="0" fontId="1" fillId="3" borderId="7" xfId="0" applyFont="1" applyFill="1" applyBorder="1" applyAlignment="1">
      <alignment vertical="top" wrapText="1"/>
    </xf>
    <xf numFmtId="180" fontId="18" fillId="0" borderId="10" xfId="0" applyNumberFormat="1" applyFont="1" applyBorder="1"/>
    <xf numFmtId="0" fontId="18" fillId="0" borderId="7" xfId="0" applyFont="1" applyBorder="1"/>
    <xf numFmtId="0" fontId="2" fillId="2" borderId="11" xfId="49" applyFont="1" applyFill="1" applyBorder="1" applyAlignment="1">
      <alignment horizontal="center" vertical="top" wrapText="1"/>
    </xf>
    <xf numFmtId="0" fontId="2" fillId="2" borderId="12" xfId="49" applyFont="1" applyFill="1" applyBorder="1" applyAlignment="1">
      <alignment horizontal="center" vertical="top" wrapText="1"/>
    </xf>
    <xf numFmtId="0" fontId="2" fillId="2" borderId="13" xfId="49" applyFont="1" applyFill="1" applyBorder="1" applyAlignment="1">
      <alignment horizontal="center" vertical="top" wrapText="1"/>
    </xf>
    <xf numFmtId="1" fontId="2" fillId="2" borderId="3" xfId="49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1" fontId="2" fillId="3" borderId="8" xfId="0" applyNumberFormat="1" applyFont="1" applyFill="1" applyBorder="1" applyAlignment="1">
      <alignment horizontal="center" vertical="top" wrapText="1"/>
    </xf>
    <xf numFmtId="0" fontId="7" fillId="4" borderId="8" xfId="49" applyFont="1" applyFill="1" applyBorder="1" applyAlignment="1">
      <alignment horizontal="center" vertical="top"/>
    </xf>
    <xf numFmtId="0" fontId="8" fillId="4" borderId="8" xfId="49" applyFont="1" applyFill="1" applyBorder="1" applyAlignment="1">
      <alignment horizontal="center" vertical="top" wrapText="1"/>
    </xf>
    <xf numFmtId="0" fontId="9" fillId="4" borderId="8" xfId="49" applyFont="1" applyFill="1" applyBorder="1" applyAlignment="1">
      <alignment vertical="top" wrapText="1"/>
    </xf>
    <xf numFmtId="1" fontId="10" fillId="4" borderId="8" xfId="49" applyNumberFormat="1" applyFont="1" applyFill="1" applyBorder="1" applyAlignment="1">
      <alignment horizontal="center" vertical="top"/>
    </xf>
    <xf numFmtId="0" fontId="9" fillId="4" borderId="8" xfId="0" applyFont="1" applyFill="1" applyBorder="1" applyAlignment="1">
      <alignment vertical="top" wrapText="1"/>
    </xf>
    <xf numFmtId="0" fontId="1" fillId="4" borderId="9" xfId="49" applyFont="1" applyFill="1" applyBorder="1" applyAlignment="1">
      <alignment vertical="top" wrapText="1"/>
    </xf>
    <xf numFmtId="0" fontId="1" fillId="4" borderId="8" xfId="49" applyNumberFormat="1" applyFont="1" applyFill="1" applyBorder="1" applyAlignment="1">
      <alignment horizontal="center" vertical="top" wrapText="1"/>
    </xf>
    <xf numFmtId="180" fontId="1" fillId="4" borderId="9" xfId="49" applyNumberFormat="1" applyFont="1" applyFill="1" applyBorder="1" applyAlignment="1">
      <alignment horizontal="center" vertical="top" wrapText="1"/>
    </xf>
    <xf numFmtId="180" fontId="1" fillId="4" borderId="8" xfId="49" applyNumberFormat="1" applyFont="1" applyFill="1" applyBorder="1" applyAlignment="1">
      <alignment horizontal="center" vertical="top" wrapText="1"/>
    </xf>
    <xf numFmtId="180" fontId="1" fillId="4" borderId="8" xfId="49" applyNumberFormat="1" applyFont="1" applyFill="1" applyBorder="1" applyAlignment="1">
      <alignment horizontal="center" vertical="top"/>
    </xf>
    <xf numFmtId="181" fontId="1" fillId="5" borderId="8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vertical="top" wrapText="1"/>
    </xf>
    <xf numFmtId="0" fontId="9" fillId="4" borderId="9" xfId="0" applyFont="1" applyFill="1" applyBorder="1" applyAlignment="1">
      <alignment horizontal="center" vertical="top" wrapText="1"/>
    </xf>
    <xf numFmtId="180" fontId="2" fillId="4" borderId="9" xfId="0" applyNumberFormat="1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vertical="top" wrapText="1"/>
    </xf>
    <xf numFmtId="1" fontId="9" fillId="4" borderId="9" xfId="0" applyNumberFormat="1" applyFont="1" applyFill="1" applyBorder="1" applyAlignment="1">
      <alignment horizontal="center" vertical="top" wrapText="1"/>
    </xf>
    <xf numFmtId="180" fontId="2" fillId="4" borderId="8" xfId="0" applyNumberFormat="1" applyFont="1" applyFill="1" applyBorder="1" applyAlignment="1">
      <alignment horizontal="center" vertical="top" wrapText="1"/>
    </xf>
    <xf numFmtId="180" fontId="2" fillId="4" borderId="8" xfId="0" applyNumberFormat="1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0" fontId="9" fillId="4" borderId="8" xfId="49" applyFont="1" applyFill="1" applyBorder="1" applyAlignment="1">
      <alignment horizontal="center" vertical="top" wrapText="1"/>
    </xf>
    <xf numFmtId="0" fontId="9" fillId="4" borderId="8" xfId="49" applyNumberFormat="1" applyFont="1" applyFill="1" applyBorder="1" applyAlignment="1">
      <alignment horizontal="center" vertical="top" wrapText="1"/>
    </xf>
    <xf numFmtId="180" fontId="2" fillId="4" borderId="8" xfId="49" applyNumberFormat="1" applyFont="1" applyFill="1" applyBorder="1" applyAlignment="1">
      <alignment horizontal="center" vertical="top" wrapText="1"/>
    </xf>
    <xf numFmtId="1" fontId="2" fillId="4" borderId="8" xfId="49" applyNumberFormat="1" applyFont="1" applyFill="1" applyBorder="1" applyAlignment="1">
      <alignment horizontal="center" vertical="top" wrapText="1"/>
    </xf>
    <xf numFmtId="0" fontId="1" fillId="4" borderId="8" xfId="49" applyFont="1" applyFill="1" applyBorder="1" applyAlignment="1">
      <alignment vertical="top" wrapText="1"/>
    </xf>
    <xf numFmtId="0" fontId="1" fillId="4" borderId="8" xfId="49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center" vertical="top" wrapText="1"/>
    </xf>
    <xf numFmtId="180" fontId="1" fillId="4" borderId="9" xfId="0" applyNumberFormat="1" applyFont="1" applyFill="1" applyBorder="1" applyAlignment="1">
      <alignment horizontal="center" vertical="top" wrapText="1"/>
    </xf>
    <xf numFmtId="1" fontId="9" fillId="4" borderId="8" xfId="49" applyNumberFormat="1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1" fillId="4" borderId="9" xfId="49" applyNumberFormat="1" applyFont="1" applyFill="1" applyBorder="1" applyAlignment="1">
      <alignment horizontal="center" vertical="top" wrapText="1"/>
    </xf>
    <xf numFmtId="180" fontId="1" fillId="4" borderId="9" xfId="49" applyNumberFormat="1" applyFont="1" applyFill="1" applyBorder="1" applyAlignment="1">
      <alignment horizontal="center" vertical="top"/>
    </xf>
    <xf numFmtId="10" fontId="1" fillId="3" borderId="8" xfId="0" applyNumberFormat="1" applyFont="1" applyFill="1" applyBorder="1" applyAlignment="1">
      <alignment vertical="top" wrapText="1"/>
    </xf>
    <xf numFmtId="0" fontId="7" fillId="4" borderId="8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 wrapText="1"/>
    </xf>
    <xf numFmtId="180" fontId="2" fillId="4" borderId="9" xfId="0" applyNumberFormat="1" applyFont="1" applyFill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181" fontId="1" fillId="5" borderId="7" xfId="0" applyNumberFormat="1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1" fontId="2" fillId="4" borderId="10" xfId="0" applyNumberFormat="1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180" fontId="1" fillId="3" borderId="8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" fillId="2" borderId="3" xfId="49" applyFont="1" applyFill="1" applyBorder="1" applyAlignment="1">
      <alignment horizontal="center" vertical="top" wrapText="1"/>
    </xf>
    <xf numFmtId="1" fontId="2" fillId="2" borderId="8" xfId="49" applyNumberFormat="1" applyFont="1" applyFill="1" applyBorder="1" applyAlignment="1">
      <alignment horizontal="center" vertical="top" wrapText="1"/>
    </xf>
    <xf numFmtId="1" fontId="2" fillId="5" borderId="9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9" fillId="0" borderId="8" xfId="0" applyFont="1" applyBorder="1" applyAlignment="1"/>
    <xf numFmtId="1" fontId="10" fillId="4" borderId="3" xfId="49" applyNumberFormat="1" applyFont="1" applyFill="1" applyBorder="1" applyAlignment="1">
      <alignment horizontal="center" vertical="top"/>
    </xf>
    <xf numFmtId="0" fontId="1" fillId="4" borderId="3" xfId="49" applyFont="1" applyFill="1" applyBorder="1" applyAlignment="1">
      <alignment vertical="top"/>
    </xf>
    <xf numFmtId="0" fontId="20" fillId="4" borderId="8" xfId="0" applyFont="1" applyFill="1" applyBorder="1" applyAlignment="1">
      <alignment wrapText="1"/>
    </xf>
    <xf numFmtId="2" fontId="1" fillId="4" borderId="8" xfId="49" applyNumberFormat="1" applyFont="1" applyFill="1" applyBorder="1" applyAlignment="1">
      <alignment horizontal="center" vertical="top"/>
    </xf>
    <xf numFmtId="1" fontId="1" fillId="4" borderId="8" xfId="49" applyNumberFormat="1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2" fontId="2" fillId="4" borderId="8" xfId="0" applyNumberFormat="1" applyFont="1" applyFill="1" applyBorder="1" applyAlignment="1">
      <alignment horizontal="center" vertical="top"/>
    </xf>
    <xf numFmtId="1" fontId="2" fillId="4" borderId="8" xfId="0" applyNumberFormat="1" applyFont="1" applyFill="1" applyBorder="1" applyAlignment="1">
      <alignment horizontal="center" vertical="top"/>
    </xf>
    <xf numFmtId="0" fontId="14" fillId="4" borderId="8" xfId="0" applyFont="1" applyFill="1" applyBorder="1" applyAlignment="1">
      <alignment horizontal="center" vertical="top"/>
    </xf>
    <xf numFmtId="2" fontId="2" fillId="4" borderId="8" xfId="49" applyNumberFormat="1" applyFont="1" applyFill="1" applyBorder="1" applyAlignment="1">
      <alignment horizontal="center" vertical="top"/>
    </xf>
    <xf numFmtId="1" fontId="2" fillId="4" borderId="8" xfId="49" applyNumberFormat="1" applyFont="1" applyFill="1" applyBorder="1" applyAlignment="1">
      <alignment horizontal="center" vertical="top"/>
    </xf>
    <xf numFmtId="2" fontId="1" fillId="4" borderId="9" xfId="49" applyNumberFormat="1" applyFont="1" applyFill="1" applyBorder="1" applyAlignment="1">
      <alignment horizontal="center" vertical="top"/>
    </xf>
    <xf numFmtId="1" fontId="1" fillId="4" borderId="9" xfId="49" applyNumberFormat="1" applyFont="1" applyFill="1" applyBorder="1" applyAlignment="1">
      <alignment horizontal="center" vertical="top"/>
    </xf>
    <xf numFmtId="0" fontId="17" fillId="4" borderId="9" xfId="0" applyFont="1" applyFill="1" applyBorder="1" applyAlignment="1">
      <alignment horizontal="center" vertical="top"/>
    </xf>
    <xf numFmtId="0" fontId="13" fillId="4" borderId="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top" wrapText="1"/>
    </xf>
    <xf numFmtId="10" fontId="1" fillId="5" borderId="8" xfId="0" applyNumberFormat="1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180" fontId="1" fillId="5" borderId="9" xfId="0" applyNumberFormat="1" applyFont="1" applyFill="1" applyBorder="1" applyAlignment="1">
      <alignment horizontal="center" vertical="top" wrapText="1"/>
    </xf>
    <xf numFmtId="1" fontId="9" fillId="4" borderId="10" xfId="0" applyNumberFormat="1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top" wrapText="1"/>
    </xf>
    <xf numFmtId="180" fontId="1" fillId="5" borderId="8" xfId="0" applyNumberFormat="1" applyFont="1" applyFill="1" applyBorder="1" applyAlignment="1">
      <alignment horizontal="center" vertical="top" wrapText="1"/>
    </xf>
    <xf numFmtId="180" fontId="1" fillId="5" borderId="8" xfId="0" applyNumberFormat="1" applyFont="1" applyFill="1" applyBorder="1" applyAlignment="1">
      <alignment horizontal="center" vertical="top"/>
    </xf>
    <xf numFmtId="0" fontId="16" fillId="4" borderId="10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vertical="top" wrapText="1"/>
    </xf>
    <xf numFmtId="180" fontId="9" fillId="4" borderId="10" xfId="0" applyNumberFormat="1" applyFont="1" applyFill="1" applyBorder="1" applyAlignment="1">
      <alignment horizontal="center" vertical="top" wrapText="1"/>
    </xf>
    <xf numFmtId="0" fontId="1" fillId="4" borderId="10" xfId="0" applyNumberFormat="1" applyFont="1" applyFill="1" applyBorder="1" applyAlignment="1">
      <alignment horizontal="center" vertical="top" wrapText="1"/>
    </xf>
    <xf numFmtId="180" fontId="1" fillId="3" borderId="8" xfId="0" applyNumberFormat="1" applyFont="1" applyFill="1" applyBorder="1" applyAlignment="1">
      <alignment horizontal="center" vertical="top"/>
    </xf>
    <xf numFmtId="2" fontId="1" fillId="5" borderId="9" xfId="0" applyNumberFormat="1" applyFont="1" applyFill="1" applyBorder="1" applyAlignment="1">
      <alignment horizontal="center" vertical="top"/>
    </xf>
    <xf numFmtId="1" fontId="1" fillId="5" borderId="9" xfId="0" applyNumberFormat="1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/>
    </xf>
    <xf numFmtId="2" fontId="1" fillId="5" borderId="8" xfId="0" applyNumberFormat="1" applyFont="1" applyFill="1" applyBorder="1" applyAlignment="1">
      <alignment horizontal="center" vertical="top"/>
    </xf>
    <xf numFmtId="1" fontId="1" fillId="5" borderId="8" xfId="0" applyNumberFormat="1" applyFont="1" applyFill="1" applyBorder="1" applyAlignment="1">
      <alignment horizontal="center" vertical="top"/>
    </xf>
    <xf numFmtId="0" fontId="13" fillId="5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 vertical="top"/>
    </xf>
    <xf numFmtId="1" fontId="1" fillId="3" borderId="8" xfId="0" applyNumberFormat="1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vertical="top" wrapText="1"/>
    </xf>
    <xf numFmtId="2" fontId="1" fillId="4" borderId="9" xfId="0" applyNumberFormat="1" applyFont="1" applyFill="1" applyBorder="1" applyAlignment="1">
      <alignment horizontal="center" vertical="top"/>
    </xf>
    <xf numFmtId="1" fontId="1" fillId="4" borderId="9" xfId="0" applyNumberFormat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0" fillId="4" borderId="8" xfId="0" applyFill="1" applyBorder="1"/>
    <xf numFmtId="1" fontId="2" fillId="4" borderId="8" xfId="0" applyNumberFormat="1" applyFont="1" applyFill="1" applyBorder="1" applyAlignment="1">
      <alignment horizontal="center" vertical="top" wrapText="1"/>
    </xf>
    <xf numFmtId="0" fontId="0" fillId="0" borderId="8" xfId="0" applyBorder="1"/>
    <xf numFmtId="0" fontId="0" fillId="0" borderId="2" xfId="0" applyBorder="1"/>
    <xf numFmtId="0" fontId="9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/>
    </xf>
    <xf numFmtId="2" fontId="2" fillId="4" borderId="8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vertical="top"/>
    </xf>
    <xf numFmtId="2" fontId="2" fillId="4" borderId="2" xfId="0" applyNumberFormat="1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vertical="top"/>
    </xf>
    <xf numFmtId="1" fontId="0" fillId="4" borderId="8" xfId="0" applyNumberFormat="1" applyFill="1" applyBorder="1"/>
    <xf numFmtId="180" fontId="3" fillId="0" borderId="8" xfId="0" applyNumberFormat="1" applyFont="1" applyBorder="1"/>
    <xf numFmtId="0" fontId="3" fillId="0" borderId="8" xfId="0" applyFont="1" applyBorder="1"/>
    <xf numFmtId="180" fontId="0" fillId="0" borderId="8" xfId="0" applyNumberFormat="1" applyBorder="1"/>
    <xf numFmtId="1" fontId="0" fillId="0" borderId="8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4"/>
  <sheetViews>
    <sheetView zoomScale="80" zoomScaleNormal="80" workbookViewId="0">
      <selection activeCell="O5" sqref="O5"/>
    </sheetView>
  </sheetViews>
  <sheetFormatPr defaultColWidth="9" defaultRowHeight="15"/>
  <cols>
    <col min="1" max="1" width="12" customWidth="1"/>
    <col min="2" max="2" width="30.8571428571429" customWidth="1"/>
    <col min="3" max="3" width="9.57142857142857" customWidth="1"/>
    <col min="4" max="5" width="6.71428571428571" customWidth="1"/>
    <col min="6" max="6" width="6.14285714285714" customWidth="1"/>
    <col min="7" max="7" width="6.42857142857143" customWidth="1"/>
    <col min="8" max="8" width="6.28571428571429" customWidth="1"/>
    <col min="9" max="9" width="7.85714285714286" customWidth="1"/>
    <col min="10" max="10" width="6.28571428571429" customWidth="1"/>
    <col min="11" max="11" width="7.14285714285714" customWidth="1"/>
    <col min="12" max="12" width="5.85714285714286" customWidth="1"/>
    <col min="13" max="13" width="7.42857142857143" customWidth="1"/>
    <col min="14" max="14" width="7.57142857142857" customWidth="1"/>
    <col min="15" max="15" width="11.5714285714286" customWidth="1"/>
  </cols>
  <sheetData>
    <row r="1" spans="1:15">
      <c r="A1" s="1"/>
      <c r="B1" s="1"/>
      <c r="C1" s="1"/>
      <c r="D1" s="1"/>
      <c r="E1" s="1"/>
      <c r="F1" s="1"/>
      <c r="G1" s="2"/>
      <c r="H1" s="1"/>
      <c r="I1" s="1"/>
      <c r="J1" s="85" t="s">
        <v>0</v>
      </c>
      <c r="K1" s="85"/>
      <c r="L1" s="85"/>
      <c r="M1" s="85"/>
      <c r="N1" s="85"/>
      <c r="O1" s="85"/>
    </row>
    <row r="2" spans="1:15">
      <c r="A2" s="1"/>
      <c r="B2" s="1"/>
      <c r="C2" s="1"/>
      <c r="D2" s="1"/>
      <c r="E2" s="1"/>
      <c r="F2" s="1"/>
      <c r="G2" s="2"/>
      <c r="H2" s="1"/>
      <c r="I2" s="1"/>
      <c r="J2" s="85" t="s">
        <v>1</v>
      </c>
      <c r="K2" s="85"/>
      <c r="L2" s="85"/>
      <c r="M2" s="85"/>
      <c r="N2" s="85"/>
      <c r="O2" s="85"/>
    </row>
    <row r="3" spans="1:14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 t="s">
        <v>2</v>
      </c>
    </row>
    <row r="4" spans="1:1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86"/>
    </row>
    <row r="5" spans="1:15">
      <c r="A5" s="1"/>
      <c r="B5" s="1"/>
      <c r="C5" s="1"/>
      <c r="D5" s="1"/>
      <c r="E5" s="1"/>
      <c r="F5" s="1"/>
      <c r="G5" s="2"/>
      <c r="H5" s="1"/>
      <c r="I5" s="1"/>
      <c r="J5" s="1"/>
      <c r="K5" s="1"/>
      <c r="L5" s="85" t="s">
        <v>3</v>
      </c>
      <c r="M5" s="85"/>
      <c r="N5" s="85"/>
      <c r="O5" s="86"/>
    </row>
    <row r="6" spans="1:14">
      <c r="A6" s="3"/>
      <c r="B6" s="3"/>
      <c r="C6" s="3"/>
      <c r="D6" s="3"/>
      <c r="E6" s="3"/>
      <c r="F6" s="3"/>
      <c r="G6" s="4"/>
      <c r="H6" s="4"/>
      <c r="I6" s="4"/>
      <c r="J6" s="4"/>
      <c r="K6" s="4"/>
      <c r="L6" s="4"/>
      <c r="M6" s="4"/>
      <c r="N6" s="4"/>
    </row>
    <row r="7" spans="1:14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5.75" spans="1:14">
      <c r="A8" s="7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44.25" customHeight="1" spans="1:16">
      <c r="A10" s="11" t="s">
        <v>7</v>
      </c>
      <c r="B10" s="12" t="s">
        <v>8</v>
      </c>
      <c r="C10" s="13" t="s">
        <v>9</v>
      </c>
      <c r="D10" s="172" t="s">
        <v>10</v>
      </c>
      <c r="E10" s="173"/>
      <c r="F10" s="174"/>
      <c r="G10" s="175" t="s">
        <v>11</v>
      </c>
      <c r="H10" s="176"/>
      <c r="I10" s="176"/>
      <c r="J10" s="226"/>
      <c r="K10" s="227" t="s">
        <v>12</v>
      </c>
      <c r="L10" s="228"/>
      <c r="M10" s="229"/>
      <c r="N10" s="230" t="s">
        <v>13</v>
      </c>
      <c r="O10" s="231" t="s">
        <v>14</v>
      </c>
      <c r="P10" s="134"/>
    </row>
    <row r="11" ht="117.75" customHeight="1" spans="1:16">
      <c r="A11" s="19"/>
      <c r="B11" s="20"/>
      <c r="C11" s="20"/>
      <c r="D11" s="177" t="s">
        <v>15</v>
      </c>
      <c r="E11" s="177" t="s">
        <v>16</v>
      </c>
      <c r="F11" s="177" t="s">
        <v>17</v>
      </c>
      <c r="G11" s="178" t="s">
        <v>18</v>
      </c>
      <c r="H11" s="23" t="s">
        <v>19</v>
      </c>
      <c r="I11" s="232" t="s">
        <v>20</v>
      </c>
      <c r="J11" s="91" t="s">
        <v>21</v>
      </c>
      <c r="K11" s="233" t="s">
        <v>22</v>
      </c>
      <c r="L11" s="233" t="s">
        <v>23</v>
      </c>
      <c r="M11" s="233" t="s">
        <v>24</v>
      </c>
      <c r="N11" s="234"/>
      <c r="O11" s="235"/>
      <c r="P11" s="134"/>
    </row>
    <row r="12" ht="23.25" customHeight="1" spans="1:16">
      <c r="A12" s="179"/>
      <c r="B12" s="180" t="s">
        <v>25</v>
      </c>
      <c r="C12" s="181"/>
      <c r="D12" s="181"/>
      <c r="E12" s="181"/>
      <c r="F12" s="181"/>
      <c r="G12" s="182"/>
      <c r="H12" s="182"/>
      <c r="I12" s="182"/>
      <c r="J12" s="182"/>
      <c r="K12" s="236"/>
      <c r="L12" s="236"/>
      <c r="M12" s="236"/>
      <c r="N12" s="237"/>
      <c r="O12" s="238"/>
      <c r="P12" s="134"/>
    </row>
    <row r="13" ht="16.5" customHeight="1" spans="1:16">
      <c r="A13" s="183" t="s">
        <v>26</v>
      </c>
      <c r="B13" s="184" t="s">
        <v>27</v>
      </c>
      <c r="C13" s="185">
        <v>25</v>
      </c>
      <c r="D13" s="186">
        <v>1.55</v>
      </c>
      <c r="E13" s="186">
        <v>4.21</v>
      </c>
      <c r="F13" s="186">
        <v>10.33</v>
      </c>
      <c r="G13" s="187">
        <v>5.8</v>
      </c>
      <c r="H13" s="188">
        <v>6.2</v>
      </c>
      <c r="I13" s="188">
        <v>18.2</v>
      </c>
      <c r="J13" s="239">
        <v>0.4</v>
      </c>
      <c r="K13" s="240">
        <v>25</v>
      </c>
      <c r="L13" s="239">
        <v>0.03</v>
      </c>
      <c r="M13" s="239">
        <v>0</v>
      </c>
      <c r="N13" s="240">
        <v>85</v>
      </c>
      <c r="O13" s="241">
        <v>1</v>
      </c>
      <c r="P13" s="134"/>
    </row>
    <row r="14" ht="17.25" customHeight="1" spans="1:16">
      <c r="A14" s="189"/>
      <c r="B14" s="33" t="s">
        <v>28</v>
      </c>
      <c r="C14" s="34">
        <v>178</v>
      </c>
      <c r="D14" s="35">
        <v>5.2</v>
      </c>
      <c r="E14" s="36">
        <v>6</v>
      </c>
      <c r="F14" s="36">
        <v>23.7</v>
      </c>
      <c r="G14" s="31">
        <v>7.4</v>
      </c>
      <c r="H14" s="32">
        <v>4.7</v>
      </c>
      <c r="I14" s="131">
        <v>24.2</v>
      </c>
      <c r="J14" s="95">
        <v>0.3</v>
      </c>
      <c r="K14" s="96">
        <v>23</v>
      </c>
      <c r="L14" s="95">
        <v>0.03</v>
      </c>
      <c r="M14" s="95">
        <v>0</v>
      </c>
      <c r="N14" s="96">
        <v>169</v>
      </c>
      <c r="O14" s="98">
        <v>185</v>
      </c>
      <c r="P14" s="134"/>
    </row>
    <row r="15" spans="1:16">
      <c r="A15" s="190"/>
      <c r="B15" s="58" t="s">
        <v>29</v>
      </c>
      <c r="C15" s="59" t="s">
        <v>30</v>
      </c>
      <c r="D15" s="60">
        <v>0.1</v>
      </c>
      <c r="E15" s="60">
        <v>0</v>
      </c>
      <c r="F15" s="60">
        <v>7.1</v>
      </c>
      <c r="G15" s="60">
        <v>9.4</v>
      </c>
      <c r="H15" s="141">
        <v>1.3</v>
      </c>
      <c r="I15" s="141">
        <v>2.4</v>
      </c>
      <c r="J15" s="150">
        <v>0.21</v>
      </c>
      <c r="K15" s="151">
        <v>0</v>
      </c>
      <c r="L15" s="150">
        <v>0</v>
      </c>
      <c r="M15" s="150">
        <v>1.42</v>
      </c>
      <c r="N15" s="151">
        <v>29</v>
      </c>
      <c r="O15" s="127">
        <v>393</v>
      </c>
      <c r="P15" s="242"/>
    </row>
    <row r="16" spans="1:16">
      <c r="A16" s="191"/>
      <c r="B16" s="192" t="s">
        <v>31</v>
      </c>
      <c r="C16" s="193">
        <v>353</v>
      </c>
      <c r="D16" s="194">
        <f>D13+D14+D15</f>
        <v>6.85</v>
      </c>
      <c r="E16" s="194">
        <f t="shared" ref="E16:N16" si="0">E13+E14+E15</f>
        <v>10.21</v>
      </c>
      <c r="F16" s="194">
        <f t="shared" si="0"/>
        <v>41.13</v>
      </c>
      <c r="G16" s="194">
        <f t="shared" si="0"/>
        <v>22.6</v>
      </c>
      <c r="H16" s="194">
        <f t="shared" si="0"/>
        <v>12.2</v>
      </c>
      <c r="I16" s="194">
        <f t="shared" si="0"/>
        <v>44.8</v>
      </c>
      <c r="J16" s="194">
        <f t="shared" si="0"/>
        <v>0.91</v>
      </c>
      <c r="K16" s="194">
        <f t="shared" si="0"/>
        <v>48</v>
      </c>
      <c r="L16" s="194">
        <f t="shared" si="0"/>
        <v>0.06</v>
      </c>
      <c r="M16" s="194">
        <f t="shared" si="0"/>
        <v>1.42</v>
      </c>
      <c r="N16" s="194">
        <f t="shared" si="0"/>
        <v>283</v>
      </c>
      <c r="O16" s="149"/>
      <c r="P16" s="134"/>
    </row>
    <row r="17" spans="1:16">
      <c r="A17" s="191"/>
      <c r="B17" s="195" t="s">
        <v>32</v>
      </c>
      <c r="C17" s="196">
        <f>N16*90/N35</f>
        <v>19.6073903002309</v>
      </c>
      <c r="D17" s="194"/>
      <c r="E17" s="194"/>
      <c r="F17" s="194"/>
      <c r="G17" s="197"/>
      <c r="H17" s="198"/>
      <c r="I17" s="198"/>
      <c r="J17" s="243"/>
      <c r="K17" s="244"/>
      <c r="L17" s="243"/>
      <c r="M17" s="243"/>
      <c r="N17" s="244"/>
      <c r="O17" s="149"/>
      <c r="P17" s="134"/>
    </row>
    <row r="18" spans="1:16">
      <c r="A18" s="199" t="s">
        <v>33</v>
      </c>
      <c r="B18" s="29" t="s">
        <v>34</v>
      </c>
      <c r="C18" s="30">
        <v>95</v>
      </c>
      <c r="D18" s="35">
        <v>1.5</v>
      </c>
      <c r="E18" s="36">
        <v>0.57</v>
      </c>
      <c r="F18" s="36">
        <v>19.9</v>
      </c>
      <c r="G18" s="31">
        <v>7.6</v>
      </c>
      <c r="H18" s="32">
        <v>39.9</v>
      </c>
      <c r="I18" s="131">
        <v>26.6</v>
      </c>
      <c r="J18" s="95">
        <v>0.57</v>
      </c>
      <c r="K18" s="96">
        <v>0</v>
      </c>
      <c r="L18" s="95">
        <v>0.04</v>
      </c>
      <c r="M18" s="95">
        <v>9.5</v>
      </c>
      <c r="N18" s="96">
        <v>89</v>
      </c>
      <c r="O18" s="98"/>
      <c r="P18" s="134"/>
    </row>
    <row r="19" ht="16.5" customHeight="1" spans="1:16">
      <c r="A19" s="200"/>
      <c r="B19" s="181" t="s">
        <v>31</v>
      </c>
      <c r="C19" s="201">
        <f t="shared" ref="C19" si="1">SUM(C18:C18)</f>
        <v>95</v>
      </c>
      <c r="D19" s="202">
        <f>D18</f>
        <v>1.5</v>
      </c>
      <c r="E19" s="202">
        <f t="shared" ref="E19:N19" si="2">E18</f>
        <v>0.57</v>
      </c>
      <c r="F19" s="202">
        <f t="shared" si="2"/>
        <v>19.9</v>
      </c>
      <c r="G19" s="202">
        <f t="shared" si="2"/>
        <v>7.6</v>
      </c>
      <c r="H19" s="202">
        <f t="shared" si="2"/>
        <v>39.9</v>
      </c>
      <c r="I19" s="202">
        <f t="shared" si="2"/>
        <v>26.6</v>
      </c>
      <c r="J19" s="202">
        <f t="shared" si="2"/>
        <v>0.57</v>
      </c>
      <c r="K19" s="202">
        <f t="shared" si="2"/>
        <v>0</v>
      </c>
      <c r="L19" s="202">
        <f t="shared" si="2"/>
        <v>0.04</v>
      </c>
      <c r="M19" s="202">
        <f t="shared" si="2"/>
        <v>9.5</v>
      </c>
      <c r="N19" s="202">
        <f t="shared" si="2"/>
        <v>89</v>
      </c>
      <c r="O19" s="245"/>
      <c r="P19" s="134"/>
    </row>
    <row r="20" spans="1:16">
      <c r="A20" s="200"/>
      <c r="B20" s="195" t="s">
        <v>35</v>
      </c>
      <c r="C20" s="203">
        <f>N19*90/N35</f>
        <v>6.16628175519631</v>
      </c>
      <c r="D20" s="202"/>
      <c r="E20" s="202"/>
      <c r="F20" s="202"/>
      <c r="G20" s="202"/>
      <c r="H20" s="130"/>
      <c r="I20" s="130"/>
      <c r="J20" s="246"/>
      <c r="K20" s="247"/>
      <c r="L20" s="246"/>
      <c r="M20" s="246"/>
      <c r="N20" s="247"/>
      <c r="O20" s="245"/>
      <c r="P20" s="134"/>
    </row>
    <row r="21" ht="18.75" customHeight="1" spans="1:16">
      <c r="A21" s="200" t="s">
        <v>36</v>
      </c>
      <c r="B21" s="204" t="s">
        <v>37</v>
      </c>
      <c r="C21" s="185">
        <v>30</v>
      </c>
      <c r="D21" s="187">
        <v>0.5</v>
      </c>
      <c r="E21" s="187">
        <v>1.5</v>
      </c>
      <c r="F21" s="187">
        <v>3.4</v>
      </c>
      <c r="G21" s="187">
        <v>7.9</v>
      </c>
      <c r="H21" s="188">
        <v>7.1</v>
      </c>
      <c r="I21" s="188">
        <v>7.1</v>
      </c>
      <c r="J21" s="239">
        <v>0.25</v>
      </c>
      <c r="K21" s="240">
        <v>0</v>
      </c>
      <c r="L21" s="239">
        <v>0.03</v>
      </c>
      <c r="M21" s="239">
        <v>4.7</v>
      </c>
      <c r="N21" s="240">
        <v>29</v>
      </c>
      <c r="O21" s="245">
        <v>25</v>
      </c>
      <c r="P21" s="134"/>
    </row>
    <row r="22" customHeight="1" spans="1:17">
      <c r="A22" s="205"/>
      <c r="B22" s="136" t="s">
        <v>38</v>
      </c>
      <c r="C22" s="206">
        <v>150</v>
      </c>
      <c r="D22" s="138">
        <v>1.7</v>
      </c>
      <c r="E22" s="138">
        <v>3.4</v>
      </c>
      <c r="F22" s="138">
        <v>8.8</v>
      </c>
      <c r="G22" s="139">
        <v>11.8</v>
      </c>
      <c r="H22" s="123">
        <v>6.3</v>
      </c>
      <c r="I22" s="123">
        <v>17.6</v>
      </c>
      <c r="J22" s="147">
        <v>0.35</v>
      </c>
      <c r="K22" s="148">
        <v>0</v>
      </c>
      <c r="L22" s="147">
        <v>0.03</v>
      </c>
      <c r="M22" s="147">
        <v>0.3</v>
      </c>
      <c r="N22" s="148">
        <v>71</v>
      </c>
      <c r="O22" s="149">
        <v>86</v>
      </c>
      <c r="P22" s="134"/>
      <c r="Q22" s="133"/>
    </row>
    <row r="23" ht="15.75" customHeight="1" spans="1:16">
      <c r="A23" s="205"/>
      <c r="B23" s="54" t="s">
        <v>39</v>
      </c>
      <c r="C23" s="55">
        <v>75</v>
      </c>
      <c r="D23" s="56">
        <v>14.3</v>
      </c>
      <c r="E23" s="56">
        <v>5.6</v>
      </c>
      <c r="F23" s="56">
        <v>0.4</v>
      </c>
      <c r="G23" s="56">
        <v>24.8</v>
      </c>
      <c r="H23" s="57">
        <v>14.3</v>
      </c>
      <c r="I23" s="108">
        <v>117</v>
      </c>
      <c r="J23" s="109">
        <v>1.2</v>
      </c>
      <c r="K23" s="110">
        <v>30</v>
      </c>
      <c r="L23" s="109">
        <v>0.3</v>
      </c>
      <c r="M23" s="109">
        <v>0</v>
      </c>
      <c r="N23" s="110">
        <v>109</v>
      </c>
      <c r="O23" s="111">
        <v>300</v>
      </c>
      <c r="P23" s="134"/>
    </row>
    <row r="24" ht="15.75" customHeight="1" spans="1:16">
      <c r="A24" s="205"/>
      <c r="B24" s="58" t="s">
        <v>40</v>
      </c>
      <c r="C24" s="59">
        <v>110</v>
      </c>
      <c r="D24" s="60">
        <v>2.5</v>
      </c>
      <c r="E24" s="60">
        <v>3.9</v>
      </c>
      <c r="F24" s="60">
        <v>11.6</v>
      </c>
      <c r="G24" s="60">
        <v>61</v>
      </c>
      <c r="H24" s="141">
        <v>22.7</v>
      </c>
      <c r="I24" s="152">
        <v>44.2</v>
      </c>
      <c r="J24" s="150">
        <v>0.9</v>
      </c>
      <c r="K24" s="151">
        <v>0</v>
      </c>
      <c r="L24" s="150">
        <v>0.03</v>
      </c>
      <c r="M24" s="150">
        <v>18.9</v>
      </c>
      <c r="N24" s="151">
        <v>88</v>
      </c>
      <c r="O24" s="127">
        <v>336</v>
      </c>
      <c r="P24" s="134"/>
    </row>
    <row r="25" spans="1:16">
      <c r="A25" s="205"/>
      <c r="B25" s="58" t="s">
        <v>41</v>
      </c>
      <c r="C25" s="59">
        <v>150</v>
      </c>
      <c r="D25" s="60">
        <v>0.5</v>
      </c>
      <c r="E25" s="60">
        <v>0.3</v>
      </c>
      <c r="F25" s="60">
        <v>24.5</v>
      </c>
      <c r="G25" s="56">
        <v>30</v>
      </c>
      <c r="H25" s="57">
        <v>13.5</v>
      </c>
      <c r="I25" s="108">
        <v>10.5</v>
      </c>
      <c r="J25" s="109">
        <v>0.6</v>
      </c>
      <c r="K25" s="110"/>
      <c r="L25" s="109">
        <v>0.02</v>
      </c>
      <c r="M25" s="109">
        <v>3</v>
      </c>
      <c r="N25" s="110">
        <v>102</v>
      </c>
      <c r="O25" s="111">
        <v>399</v>
      </c>
      <c r="P25" s="134"/>
    </row>
    <row r="26" spans="1:16">
      <c r="A26" s="205"/>
      <c r="B26" s="207" t="s">
        <v>42</v>
      </c>
      <c r="C26" s="208">
        <v>30</v>
      </c>
      <c r="D26" s="209">
        <v>1.95</v>
      </c>
      <c r="E26" s="209">
        <v>0.3</v>
      </c>
      <c r="F26" s="209">
        <v>12.03</v>
      </c>
      <c r="G26" s="139">
        <v>11.4</v>
      </c>
      <c r="H26" s="123">
        <v>14.7</v>
      </c>
      <c r="I26" s="123">
        <v>46.8</v>
      </c>
      <c r="J26" s="147">
        <v>0.78</v>
      </c>
      <c r="K26" s="148"/>
      <c r="L26" s="147">
        <v>0.06</v>
      </c>
      <c r="M26" s="147">
        <v>0</v>
      </c>
      <c r="N26" s="148">
        <v>57</v>
      </c>
      <c r="O26" s="149"/>
      <c r="P26" s="134"/>
    </row>
    <row r="27" spans="1:16">
      <c r="A27" s="200"/>
      <c r="B27" s="181" t="s">
        <v>31</v>
      </c>
      <c r="C27" s="210">
        <v>545</v>
      </c>
      <c r="D27" s="202">
        <f>D21+D22+D23+D24+D25+D26</f>
        <v>21.45</v>
      </c>
      <c r="E27" s="202">
        <f t="shared" ref="E27:N27" si="3">E21+E22+E23+E24+E25+E26</f>
        <v>15</v>
      </c>
      <c r="F27" s="202">
        <f t="shared" si="3"/>
        <v>60.73</v>
      </c>
      <c r="G27" s="202">
        <f t="shared" si="3"/>
        <v>146.9</v>
      </c>
      <c r="H27" s="202">
        <f t="shared" si="3"/>
        <v>78.6</v>
      </c>
      <c r="I27" s="202">
        <f t="shared" si="3"/>
        <v>243.2</v>
      </c>
      <c r="J27" s="202">
        <f t="shared" si="3"/>
        <v>4.08</v>
      </c>
      <c r="K27" s="202">
        <f t="shared" si="3"/>
        <v>30</v>
      </c>
      <c r="L27" s="202">
        <f t="shared" si="3"/>
        <v>0.47</v>
      </c>
      <c r="M27" s="202">
        <f t="shared" si="3"/>
        <v>26.9</v>
      </c>
      <c r="N27" s="202">
        <f t="shared" si="3"/>
        <v>456</v>
      </c>
      <c r="O27" s="245"/>
      <c r="P27" s="134"/>
    </row>
    <row r="28" spans="1:16">
      <c r="A28" s="200"/>
      <c r="B28" s="195" t="s">
        <v>43</v>
      </c>
      <c r="C28" s="203">
        <f>N27*90/N35</f>
        <v>31.5935334872979</v>
      </c>
      <c r="D28" s="202"/>
      <c r="E28" s="202"/>
      <c r="F28" s="202"/>
      <c r="G28" s="202"/>
      <c r="H28" s="130"/>
      <c r="I28" s="130"/>
      <c r="J28" s="246"/>
      <c r="K28" s="247"/>
      <c r="L28" s="246"/>
      <c r="M28" s="246"/>
      <c r="N28" s="247"/>
      <c r="O28" s="245"/>
      <c r="P28" s="134"/>
    </row>
    <row r="29" spans="1:16">
      <c r="A29" s="211" t="s">
        <v>44</v>
      </c>
      <c r="B29" s="136" t="s">
        <v>45</v>
      </c>
      <c r="C29" s="212" t="s">
        <v>46</v>
      </c>
      <c r="D29" s="186">
        <v>5.1</v>
      </c>
      <c r="E29" s="186">
        <v>8.76</v>
      </c>
      <c r="F29" s="186">
        <v>25.05</v>
      </c>
      <c r="G29" s="186">
        <v>74.6</v>
      </c>
      <c r="H29" s="213">
        <v>56</v>
      </c>
      <c r="I29" s="213">
        <v>118.5</v>
      </c>
      <c r="J29" s="248">
        <v>1.6</v>
      </c>
      <c r="K29" s="249">
        <v>50</v>
      </c>
      <c r="L29" s="248">
        <v>0.12</v>
      </c>
      <c r="M29" s="248">
        <v>9.45</v>
      </c>
      <c r="N29" s="249">
        <v>193</v>
      </c>
      <c r="O29" s="250" t="s">
        <v>47</v>
      </c>
      <c r="P29" s="134"/>
    </row>
    <row r="30" ht="15.75" customHeight="1" spans="1:16">
      <c r="A30" s="200"/>
      <c r="B30" s="214" t="s">
        <v>48</v>
      </c>
      <c r="C30" s="55">
        <v>180</v>
      </c>
      <c r="D30" s="56">
        <v>5</v>
      </c>
      <c r="E30" s="56">
        <v>4.6</v>
      </c>
      <c r="F30" s="56">
        <v>8.5</v>
      </c>
      <c r="G30" s="56">
        <v>226.8</v>
      </c>
      <c r="H30" s="57">
        <v>26.5</v>
      </c>
      <c r="I30" s="108">
        <v>170.1</v>
      </c>
      <c r="J30" s="109">
        <v>0.19</v>
      </c>
      <c r="K30" s="110">
        <v>38</v>
      </c>
      <c r="L30" s="109">
        <v>0.08</v>
      </c>
      <c r="M30" s="109">
        <v>2.46</v>
      </c>
      <c r="N30" s="110">
        <v>102</v>
      </c>
      <c r="O30" s="111">
        <v>400</v>
      </c>
      <c r="P30" s="134"/>
    </row>
    <row r="31" ht="15.75" customHeight="1" spans="1:16">
      <c r="A31" s="200"/>
      <c r="B31" s="33" t="s">
        <v>49</v>
      </c>
      <c r="C31" s="68">
        <v>37</v>
      </c>
      <c r="D31" s="35">
        <v>5</v>
      </c>
      <c r="E31" s="35">
        <v>4.2</v>
      </c>
      <c r="F31" s="35">
        <v>23.2</v>
      </c>
      <c r="G31" s="35">
        <v>9.6</v>
      </c>
      <c r="H31" s="36">
        <v>8.9</v>
      </c>
      <c r="I31" s="128">
        <v>24.3</v>
      </c>
      <c r="J31" s="99">
        <v>0.43</v>
      </c>
      <c r="K31" s="100">
        <v>4</v>
      </c>
      <c r="L31" s="99">
        <v>0.04</v>
      </c>
      <c r="M31" s="99">
        <v>0.02</v>
      </c>
      <c r="N31" s="100">
        <v>141</v>
      </c>
      <c r="O31" s="101">
        <v>496</v>
      </c>
      <c r="P31" s="134"/>
    </row>
    <row r="32" ht="15.75" customHeight="1" spans="1:16">
      <c r="A32" s="200"/>
      <c r="B32" s="67" t="s">
        <v>50</v>
      </c>
      <c r="C32" s="55">
        <v>15</v>
      </c>
      <c r="D32" s="56">
        <v>1.2</v>
      </c>
      <c r="E32" s="56">
        <v>0.2</v>
      </c>
      <c r="F32" s="56">
        <v>7.3</v>
      </c>
      <c r="G32" s="56">
        <v>3.5</v>
      </c>
      <c r="H32" s="57">
        <v>5</v>
      </c>
      <c r="I32" s="57">
        <v>13.1</v>
      </c>
      <c r="J32" s="109">
        <v>0.3</v>
      </c>
      <c r="K32" s="110"/>
      <c r="L32" s="109">
        <v>0.03</v>
      </c>
      <c r="M32" s="109">
        <v>0</v>
      </c>
      <c r="N32" s="110">
        <v>35</v>
      </c>
      <c r="O32" s="111"/>
      <c r="P32" s="134"/>
    </row>
    <row r="33" spans="1:16">
      <c r="A33" s="200"/>
      <c r="B33" s="181" t="s">
        <v>31</v>
      </c>
      <c r="C33" s="201">
        <v>369</v>
      </c>
      <c r="D33" s="202">
        <f>D29+D30+D31+D32</f>
        <v>16.3</v>
      </c>
      <c r="E33" s="202">
        <f t="shared" ref="E33:N33" si="4">E29+E30+E31+E32</f>
        <v>17.76</v>
      </c>
      <c r="F33" s="202">
        <f t="shared" si="4"/>
        <v>64.05</v>
      </c>
      <c r="G33" s="202">
        <f t="shared" si="4"/>
        <v>314.5</v>
      </c>
      <c r="H33" s="202">
        <f t="shared" si="4"/>
        <v>96.4</v>
      </c>
      <c r="I33" s="202">
        <f t="shared" si="4"/>
        <v>326</v>
      </c>
      <c r="J33" s="202">
        <f t="shared" si="4"/>
        <v>2.52</v>
      </c>
      <c r="K33" s="202">
        <f t="shared" si="4"/>
        <v>92</v>
      </c>
      <c r="L33" s="202">
        <f t="shared" si="4"/>
        <v>0.27</v>
      </c>
      <c r="M33" s="202">
        <f t="shared" si="4"/>
        <v>11.93</v>
      </c>
      <c r="N33" s="202">
        <f t="shared" si="4"/>
        <v>471</v>
      </c>
      <c r="O33" s="245"/>
      <c r="P33" s="134"/>
    </row>
    <row r="34" spans="1:16">
      <c r="A34" s="200"/>
      <c r="B34" s="195" t="s">
        <v>51</v>
      </c>
      <c r="C34" s="203">
        <f>N33*90/N35</f>
        <v>32.6327944572748</v>
      </c>
      <c r="D34" s="202"/>
      <c r="E34" s="202"/>
      <c r="F34" s="202"/>
      <c r="G34" s="202"/>
      <c r="H34" s="130"/>
      <c r="I34" s="130"/>
      <c r="J34" s="246"/>
      <c r="K34" s="247"/>
      <c r="L34" s="246"/>
      <c r="M34" s="246"/>
      <c r="N34" s="247"/>
      <c r="O34" s="245"/>
      <c r="P34" s="134"/>
    </row>
    <row r="35" ht="15.75" customHeight="1" spans="1:16">
      <c r="A35" s="200"/>
      <c r="B35" s="181" t="s">
        <v>52</v>
      </c>
      <c r="C35" s="201"/>
      <c r="D35" s="202">
        <f t="shared" ref="D35:N35" si="5">D16+D19+D27+D33</f>
        <v>46.1</v>
      </c>
      <c r="E35" s="202">
        <f t="shared" si="5"/>
        <v>43.54</v>
      </c>
      <c r="F35" s="202">
        <f t="shared" si="5"/>
        <v>185.81</v>
      </c>
      <c r="G35" s="202">
        <f t="shared" si="5"/>
        <v>491.6</v>
      </c>
      <c r="H35" s="202">
        <f t="shared" si="5"/>
        <v>227.1</v>
      </c>
      <c r="I35" s="202">
        <f t="shared" si="5"/>
        <v>640.6</v>
      </c>
      <c r="J35" s="202">
        <f t="shared" si="5"/>
        <v>8.08</v>
      </c>
      <c r="K35" s="202">
        <f t="shared" si="5"/>
        <v>170</v>
      </c>
      <c r="L35" s="202">
        <f t="shared" si="5"/>
        <v>0.84</v>
      </c>
      <c r="M35" s="202">
        <f t="shared" si="5"/>
        <v>49.75</v>
      </c>
      <c r="N35" s="202">
        <f t="shared" si="5"/>
        <v>1299</v>
      </c>
      <c r="O35" s="245"/>
      <c r="P35" s="134"/>
    </row>
    <row r="36" ht="18.75" spans="1:16">
      <c r="A36" s="215"/>
      <c r="B36" s="216" t="s">
        <v>53</v>
      </c>
      <c r="C36" s="192"/>
      <c r="D36" s="217"/>
      <c r="E36" s="217"/>
      <c r="F36" s="217"/>
      <c r="G36" s="139"/>
      <c r="H36" s="123"/>
      <c r="I36" s="123"/>
      <c r="J36" s="147"/>
      <c r="K36" s="148"/>
      <c r="L36" s="147"/>
      <c r="M36" s="147"/>
      <c r="N36" s="148"/>
      <c r="O36" s="245"/>
      <c r="P36" s="134"/>
    </row>
    <row r="37" spans="1:16">
      <c r="A37" s="218" t="s">
        <v>26</v>
      </c>
      <c r="B37" s="136" t="s">
        <v>54</v>
      </c>
      <c r="C37" s="206" t="s">
        <v>55</v>
      </c>
      <c r="D37" s="138">
        <v>3.42</v>
      </c>
      <c r="E37" s="138">
        <v>6.12</v>
      </c>
      <c r="F37" s="138">
        <v>10.3</v>
      </c>
      <c r="G37" s="139">
        <v>68.3</v>
      </c>
      <c r="H37" s="123">
        <v>9.5</v>
      </c>
      <c r="I37" s="123">
        <v>55.2</v>
      </c>
      <c r="J37" s="147">
        <v>0.5</v>
      </c>
      <c r="K37" s="148">
        <v>25.6</v>
      </c>
      <c r="L37" s="147">
        <v>0.03</v>
      </c>
      <c r="M37" s="147">
        <v>0</v>
      </c>
      <c r="N37" s="148">
        <v>110</v>
      </c>
      <c r="O37" s="149">
        <v>3</v>
      </c>
      <c r="P37" s="134"/>
    </row>
    <row r="38" spans="1:16">
      <c r="A38" s="218"/>
      <c r="B38" s="58" t="s">
        <v>56</v>
      </c>
      <c r="C38" s="59">
        <v>180</v>
      </c>
      <c r="D38" s="60">
        <v>3.7</v>
      </c>
      <c r="E38" s="60">
        <v>3.9</v>
      </c>
      <c r="F38" s="60">
        <v>10.62</v>
      </c>
      <c r="G38" s="56">
        <v>109.1</v>
      </c>
      <c r="H38" s="57">
        <v>16.3</v>
      </c>
      <c r="I38" s="108">
        <v>153.2</v>
      </c>
      <c r="J38" s="109">
        <v>0.35</v>
      </c>
      <c r="K38" s="110">
        <v>27.5</v>
      </c>
      <c r="L38" s="109">
        <v>0.1</v>
      </c>
      <c r="M38" s="109">
        <v>0.62</v>
      </c>
      <c r="N38" s="110">
        <v>89</v>
      </c>
      <c r="O38" s="111">
        <v>94</v>
      </c>
      <c r="P38" s="242"/>
    </row>
    <row r="39" spans="1:16">
      <c r="A39" s="219"/>
      <c r="B39" s="58" t="s">
        <v>57</v>
      </c>
      <c r="C39" s="59" t="s">
        <v>58</v>
      </c>
      <c r="D39" s="60">
        <v>0</v>
      </c>
      <c r="E39" s="60">
        <v>0</v>
      </c>
      <c r="F39" s="60">
        <v>7</v>
      </c>
      <c r="G39" s="56">
        <v>8</v>
      </c>
      <c r="H39" s="57">
        <v>0.9</v>
      </c>
      <c r="I39" s="108">
        <v>1.6</v>
      </c>
      <c r="J39" s="109">
        <v>0.19</v>
      </c>
      <c r="K39" s="110">
        <v>0</v>
      </c>
      <c r="L39" s="109">
        <v>0</v>
      </c>
      <c r="M39" s="109">
        <v>0.02</v>
      </c>
      <c r="N39" s="110">
        <v>28</v>
      </c>
      <c r="O39" s="111">
        <v>392</v>
      </c>
      <c r="P39" s="242"/>
    </row>
    <row r="40" spans="1:16">
      <c r="A40" s="219"/>
      <c r="B40" s="183" t="s">
        <v>31</v>
      </c>
      <c r="C40" s="193">
        <v>362</v>
      </c>
      <c r="D40" s="194">
        <f>D37+D38+D39</f>
        <v>7.12</v>
      </c>
      <c r="E40" s="194">
        <f t="shared" ref="E40:N40" si="6">E37+E38+E39</f>
        <v>10.02</v>
      </c>
      <c r="F40" s="194">
        <f t="shared" si="6"/>
        <v>27.92</v>
      </c>
      <c r="G40" s="194">
        <f t="shared" si="6"/>
        <v>185.4</v>
      </c>
      <c r="H40" s="194">
        <f t="shared" si="6"/>
        <v>26.7</v>
      </c>
      <c r="I40" s="194">
        <f t="shared" si="6"/>
        <v>210</v>
      </c>
      <c r="J40" s="194">
        <f t="shared" si="6"/>
        <v>1.04</v>
      </c>
      <c r="K40" s="194">
        <f t="shared" si="6"/>
        <v>53.1</v>
      </c>
      <c r="L40" s="194">
        <f t="shared" si="6"/>
        <v>0.13</v>
      </c>
      <c r="M40" s="194">
        <f t="shared" si="6"/>
        <v>0.64</v>
      </c>
      <c r="N40" s="194">
        <f t="shared" si="6"/>
        <v>227</v>
      </c>
      <c r="O40" s="149"/>
      <c r="P40" s="242"/>
    </row>
    <row r="41" spans="1:16">
      <c r="A41" s="219"/>
      <c r="B41" s="195" t="s">
        <v>32</v>
      </c>
      <c r="C41" s="196">
        <f>N40*90/N60</f>
        <v>18.9131642288465</v>
      </c>
      <c r="D41" s="194"/>
      <c r="E41" s="194"/>
      <c r="F41" s="194"/>
      <c r="G41" s="197"/>
      <c r="H41" s="198"/>
      <c r="I41" s="198"/>
      <c r="J41" s="243"/>
      <c r="K41" s="244"/>
      <c r="L41" s="243"/>
      <c r="M41" s="243"/>
      <c r="N41" s="244"/>
      <c r="O41" s="149"/>
      <c r="P41" s="134"/>
    </row>
    <row r="42" spans="1:16">
      <c r="A42" s="199" t="s">
        <v>33</v>
      </c>
      <c r="B42" s="29" t="s">
        <v>59</v>
      </c>
      <c r="C42" s="30">
        <v>95</v>
      </c>
      <c r="D42" s="35">
        <v>0.41</v>
      </c>
      <c r="E42" s="36">
        <v>0.41</v>
      </c>
      <c r="F42" s="36">
        <v>9.4</v>
      </c>
      <c r="G42" s="31">
        <v>15.2</v>
      </c>
      <c r="H42" s="32">
        <v>8.6</v>
      </c>
      <c r="I42" s="131">
        <v>10.5</v>
      </c>
      <c r="J42" s="95">
        <v>2.1</v>
      </c>
      <c r="K42" s="96">
        <v>0.03</v>
      </c>
      <c r="L42" s="95">
        <v>0.01</v>
      </c>
      <c r="M42" s="95">
        <v>9.5</v>
      </c>
      <c r="N42" s="96">
        <v>42</v>
      </c>
      <c r="O42" s="98"/>
      <c r="P42" s="134"/>
    </row>
    <row r="43" spans="1:16">
      <c r="A43" s="135"/>
      <c r="B43" s="195" t="s">
        <v>31</v>
      </c>
      <c r="C43" s="220">
        <v>95</v>
      </c>
      <c r="D43" s="129">
        <f>D42</f>
        <v>0.41</v>
      </c>
      <c r="E43" s="129">
        <f t="shared" ref="E43:N43" si="7">E42</f>
        <v>0.41</v>
      </c>
      <c r="F43" s="129">
        <f t="shared" si="7"/>
        <v>9.4</v>
      </c>
      <c r="G43" s="129">
        <f t="shared" si="7"/>
        <v>15.2</v>
      </c>
      <c r="H43" s="129">
        <f t="shared" si="7"/>
        <v>8.6</v>
      </c>
      <c r="I43" s="129">
        <f t="shared" si="7"/>
        <v>10.5</v>
      </c>
      <c r="J43" s="129">
        <f t="shared" si="7"/>
        <v>2.1</v>
      </c>
      <c r="K43" s="129">
        <f t="shared" si="7"/>
        <v>0.03</v>
      </c>
      <c r="L43" s="129">
        <f t="shared" si="7"/>
        <v>0.01</v>
      </c>
      <c r="M43" s="129">
        <f t="shared" si="7"/>
        <v>9.5</v>
      </c>
      <c r="N43" s="129">
        <f t="shared" si="7"/>
        <v>42</v>
      </c>
      <c r="O43" s="245"/>
      <c r="P43" s="134"/>
    </row>
    <row r="44" spans="1:16">
      <c r="A44" s="135"/>
      <c r="B44" s="195" t="s">
        <v>35</v>
      </c>
      <c r="C44" s="221">
        <f>N43*90/N60</f>
        <v>3.49935197185706</v>
      </c>
      <c r="D44" s="194"/>
      <c r="E44" s="194"/>
      <c r="F44" s="194"/>
      <c r="G44" s="197"/>
      <c r="H44" s="198"/>
      <c r="I44" s="198"/>
      <c r="J44" s="243"/>
      <c r="K44" s="244"/>
      <c r="L44" s="243"/>
      <c r="M44" s="243"/>
      <c r="N44" s="244"/>
      <c r="O44" s="149"/>
      <c r="P44" s="134"/>
    </row>
    <row r="45" ht="17.25" customHeight="1" spans="1:16">
      <c r="A45" s="135" t="s">
        <v>36</v>
      </c>
      <c r="B45" s="136" t="s">
        <v>60</v>
      </c>
      <c r="C45" s="206">
        <v>30</v>
      </c>
      <c r="D45" s="138">
        <v>0.42</v>
      </c>
      <c r="E45" s="138">
        <v>1.5</v>
      </c>
      <c r="F45" s="138">
        <v>2.7</v>
      </c>
      <c r="G45" s="139">
        <v>11.2</v>
      </c>
      <c r="H45" s="123">
        <v>4.5</v>
      </c>
      <c r="I45" s="123">
        <v>8.3</v>
      </c>
      <c r="J45" s="147">
        <v>0.15</v>
      </c>
      <c r="K45" s="148">
        <v>0</v>
      </c>
      <c r="L45" s="147">
        <v>0.008</v>
      </c>
      <c r="M45" s="147">
        <v>9.74</v>
      </c>
      <c r="N45" s="148">
        <v>26.2</v>
      </c>
      <c r="O45" s="149">
        <v>20</v>
      </c>
      <c r="P45" s="134"/>
    </row>
    <row r="46" ht="18" customHeight="1" spans="1:16">
      <c r="A46" s="222"/>
      <c r="B46" s="136" t="s">
        <v>61</v>
      </c>
      <c r="C46" s="206" t="s">
        <v>62</v>
      </c>
      <c r="D46" s="138">
        <v>1.2</v>
      </c>
      <c r="E46" s="138">
        <v>3.5</v>
      </c>
      <c r="F46" s="138">
        <v>8.3</v>
      </c>
      <c r="G46" s="139">
        <v>26.63</v>
      </c>
      <c r="H46" s="123">
        <v>15.75</v>
      </c>
      <c r="I46" s="123">
        <v>31.9</v>
      </c>
      <c r="J46" s="147">
        <v>0.7</v>
      </c>
      <c r="K46" s="148">
        <v>0</v>
      </c>
      <c r="L46" s="147">
        <v>0.03</v>
      </c>
      <c r="M46" s="147">
        <v>6.2</v>
      </c>
      <c r="N46" s="148">
        <v>68</v>
      </c>
      <c r="O46" s="149">
        <v>57</v>
      </c>
      <c r="P46" s="134"/>
    </row>
    <row r="47" customHeight="1" spans="1:16">
      <c r="A47" s="222"/>
      <c r="B47" s="136" t="s">
        <v>63</v>
      </c>
      <c r="C47" s="206" t="s">
        <v>64</v>
      </c>
      <c r="D47" s="138">
        <v>13.3</v>
      </c>
      <c r="E47" s="138">
        <v>5.3</v>
      </c>
      <c r="F47" s="138">
        <v>4.3</v>
      </c>
      <c r="G47" s="139">
        <v>12</v>
      </c>
      <c r="H47" s="123">
        <v>15.1</v>
      </c>
      <c r="I47" s="123">
        <v>311.4</v>
      </c>
      <c r="J47" s="147">
        <v>2.4</v>
      </c>
      <c r="K47" s="148">
        <v>7439</v>
      </c>
      <c r="L47" s="147">
        <v>0.27</v>
      </c>
      <c r="M47" s="147">
        <v>4</v>
      </c>
      <c r="N47" s="148">
        <v>117</v>
      </c>
      <c r="O47" s="149" t="s">
        <v>65</v>
      </c>
      <c r="P47" s="134"/>
    </row>
    <row r="48" customHeight="1" spans="1:16">
      <c r="A48" s="222"/>
      <c r="B48" s="58" t="s">
        <v>66</v>
      </c>
      <c r="C48" s="59">
        <v>110</v>
      </c>
      <c r="D48" s="60">
        <v>2.9</v>
      </c>
      <c r="E48" s="60">
        <v>1.7</v>
      </c>
      <c r="F48" s="60">
        <v>30.7</v>
      </c>
      <c r="G48" s="56">
        <v>1.8</v>
      </c>
      <c r="H48" s="57">
        <v>13.9</v>
      </c>
      <c r="I48" s="108">
        <v>57.1</v>
      </c>
      <c r="J48" s="109">
        <v>0.4</v>
      </c>
      <c r="K48" s="110">
        <v>15.4</v>
      </c>
      <c r="L48" s="109">
        <v>0.02</v>
      </c>
      <c r="M48" s="109">
        <v>0</v>
      </c>
      <c r="N48" s="110">
        <v>142</v>
      </c>
      <c r="O48" s="111">
        <v>316</v>
      </c>
      <c r="P48" s="134"/>
    </row>
    <row r="49" customHeight="1" spans="1:16">
      <c r="A49" s="222"/>
      <c r="B49" s="136" t="s">
        <v>67</v>
      </c>
      <c r="C49" s="206">
        <v>150</v>
      </c>
      <c r="D49" s="138">
        <v>0.2</v>
      </c>
      <c r="E49" s="138">
        <v>0</v>
      </c>
      <c r="F49" s="138">
        <v>16.6</v>
      </c>
      <c r="G49" s="139">
        <v>10.4</v>
      </c>
      <c r="H49" s="123">
        <v>3.7</v>
      </c>
      <c r="I49" s="123">
        <v>7.1</v>
      </c>
      <c r="J49" s="147">
        <v>0.2</v>
      </c>
      <c r="K49" s="148">
        <v>0</v>
      </c>
      <c r="L49" s="147">
        <v>0.003</v>
      </c>
      <c r="M49" s="147">
        <v>18.3</v>
      </c>
      <c r="N49" s="148">
        <v>67</v>
      </c>
      <c r="O49" s="149">
        <v>378</v>
      </c>
      <c r="P49" s="134"/>
    </row>
    <row r="50" spans="1:16">
      <c r="A50" s="222"/>
      <c r="B50" s="54" t="s">
        <v>42</v>
      </c>
      <c r="C50" s="55">
        <v>30</v>
      </c>
      <c r="D50" s="56">
        <v>2</v>
      </c>
      <c r="E50" s="56">
        <v>0.3</v>
      </c>
      <c r="F50" s="56">
        <v>12</v>
      </c>
      <c r="G50" s="56">
        <v>11.4</v>
      </c>
      <c r="H50" s="57">
        <v>14.7</v>
      </c>
      <c r="I50" s="57">
        <v>46.8</v>
      </c>
      <c r="J50" s="109">
        <v>0.78</v>
      </c>
      <c r="K50" s="110"/>
      <c r="L50" s="109">
        <v>0.06</v>
      </c>
      <c r="M50" s="109">
        <v>0</v>
      </c>
      <c r="N50" s="110">
        <v>57</v>
      </c>
      <c r="O50" s="111"/>
      <c r="P50" s="134"/>
    </row>
    <row r="51" spans="1:16">
      <c r="A51" s="135"/>
      <c r="B51" s="195" t="s">
        <v>31</v>
      </c>
      <c r="C51" s="220">
        <v>485</v>
      </c>
      <c r="D51" s="129">
        <f>D45+D46+D47+D48+D49+D50</f>
        <v>20.02</v>
      </c>
      <c r="E51" s="129">
        <f t="shared" ref="E51:N51" si="8">E45+E46+E47+E48+E49+E50</f>
        <v>12.3</v>
      </c>
      <c r="F51" s="129">
        <f t="shared" si="8"/>
        <v>74.6</v>
      </c>
      <c r="G51" s="129">
        <f t="shared" si="8"/>
        <v>73.43</v>
      </c>
      <c r="H51" s="129">
        <f t="shared" si="8"/>
        <v>67.65</v>
      </c>
      <c r="I51" s="129">
        <f t="shared" si="8"/>
        <v>462.6</v>
      </c>
      <c r="J51" s="129">
        <f t="shared" si="8"/>
        <v>4.63</v>
      </c>
      <c r="K51" s="129">
        <f t="shared" si="8"/>
        <v>7454.4</v>
      </c>
      <c r="L51" s="129">
        <f t="shared" si="8"/>
        <v>0.391</v>
      </c>
      <c r="M51" s="129">
        <f t="shared" si="8"/>
        <v>38.24</v>
      </c>
      <c r="N51" s="129">
        <f t="shared" si="8"/>
        <v>477.2</v>
      </c>
      <c r="O51" s="245"/>
      <c r="P51" s="134"/>
    </row>
    <row r="52" spans="1:16">
      <c r="A52" s="135"/>
      <c r="B52" s="62" t="s">
        <v>43</v>
      </c>
      <c r="C52" s="223">
        <f>N51*90/N60</f>
        <v>39.7593038326236</v>
      </c>
      <c r="D52" s="129"/>
      <c r="E52" s="129"/>
      <c r="F52" s="129"/>
      <c r="G52" s="139"/>
      <c r="H52" s="123"/>
      <c r="I52" s="123"/>
      <c r="J52" s="147"/>
      <c r="K52" s="148"/>
      <c r="L52" s="147"/>
      <c r="M52" s="147"/>
      <c r="N52" s="148"/>
      <c r="O52" s="245"/>
      <c r="P52" s="134"/>
    </row>
    <row r="53" ht="25.5" spans="1:16">
      <c r="A53" s="191" t="s">
        <v>44</v>
      </c>
      <c r="B53" s="54" t="s">
        <v>68</v>
      </c>
      <c r="C53" s="55">
        <v>60</v>
      </c>
      <c r="D53" s="56">
        <v>9.3</v>
      </c>
      <c r="E53" s="56">
        <v>3.5</v>
      </c>
      <c r="F53" s="56">
        <v>6.4</v>
      </c>
      <c r="G53" s="56">
        <v>29.3</v>
      </c>
      <c r="H53" s="57">
        <v>21.3</v>
      </c>
      <c r="I53" s="108">
        <v>122.8</v>
      </c>
      <c r="J53" s="109">
        <v>0.63</v>
      </c>
      <c r="K53" s="110">
        <v>9</v>
      </c>
      <c r="L53" s="109">
        <v>0.06</v>
      </c>
      <c r="M53" s="109">
        <v>0.6</v>
      </c>
      <c r="N53" s="110">
        <v>92</v>
      </c>
      <c r="O53" s="111">
        <v>258</v>
      </c>
      <c r="P53" s="134"/>
    </row>
    <row r="54" spans="1:16">
      <c r="A54" s="135"/>
      <c r="B54" s="67" t="s">
        <v>69</v>
      </c>
      <c r="C54" s="55">
        <v>20</v>
      </c>
      <c r="D54" s="56">
        <v>0.1</v>
      </c>
      <c r="E54" s="56">
        <v>0.6</v>
      </c>
      <c r="F54" s="56">
        <v>0.9</v>
      </c>
      <c r="G54" s="56">
        <v>3.2</v>
      </c>
      <c r="H54" s="57">
        <v>2.3</v>
      </c>
      <c r="I54" s="108">
        <v>4.4</v>
      </c>
      <c r="J54" s="109">
        <v>0.1</v>
      </c>
      <c r="K54" s="110">
        <v>4.8</v>
      </c>
      <c r="L54" s="109">
        <v>0.004</v>
      </c>
      <c r="M54" s="109">
        <v>0.5</v>
      </c>
      <c r="N54" s="110">
        <v>10</v>
      </c>
      <c r="O54" s="111">
        <v>348</v>
      </c>
      <c r="P54" s="134"/>
    </row>
    <row r="55" spans="1:16">
      <c r="A55" s="135"/>
      <c r="B55" s="58" t="s">
        <v>70</v>
      </c>
      <c r="C55" s="59">
        <v>110</v>
      </c>
      <c r="D55" s="60">
        <v>2.5</v>
      </c>
      <c r="E55" s="60">
        <v>2</v>
      </c>
      <c r="F55" s="60">
        <v>19.4</v>
      </c>
      <c r="G55" s="56">
        <v>27.1</v>
      </c>
      <c r="H55" s="57">
        <v>20.4</v>
      </c>
      <c r="I55" s="108">
        <v>63.5</v>
      </c>
      <c r="J55" s="109">
        <v>0.74</v>
      </c>
      <c r="K55" s="110">
        <v>18.7</v>
      </c>
      <c r="L55" s="109">
        <v>0.1</v>
      </c>
      <c r="M55" s="109">
        <v>12.11</v>
      </c>
      <c r="N55" s="110">
        <v>101</v>
      </c>
      <c r="O55" s="132">
        <v>321</v>
      </c>
      <c r="P55" s="134"/>
    </row>
    <row r="56" spans="1:16">
      <c r="A56" s="135"/>
      <c r="B56" s="29" t="s">
        <v>71</v>
      </c>
      <c r="C56" s="30">
        <v>150</v>
      </c>
      <c r="D56" s="31">
        <v>3.1</v>
      </c>
      <c r="E56" s="31">
        <v>2.3</v>
      </c>
      <c r="F56" s="31">
        <v>12.9</v>
      </c>
      <c r="G56" s="31">
        <v>114.7</v>
      </c>
      <c r="H56" s="32">
        <v>16.7</v>
      </c>
      <c r="I56" s="131">
        <v>95.9</v>
      </c>
      <c r="J56" s="95">
        <v>0.41</v>
      </c>
      <c r="K56" s="96">
        <v>18</v>
      </c>
      <c r="L56" s="95">
        <v>0.04</v>
      </c>
      <c r="M56" s="95">
        <v>1.2</v>
      </c>
      <c r="N56" s="96">
        <v>84</v>
      </c>
      <c r="O56" s="98">
        <v>397</v>
      </c>
      <c r="P56" s="134"/>
    </row>
    <row r="57" spans="1:16">
      <c r="A57" s="135"/>
      <c r="B57" s="67" t="s">
        <v>50</v>
      </c>
      <c r="C57" s="55">
        <v>20</v>
      </c>
      <c r="D57" s="56">
        <v>1.6</v>
      </c>
      <c r="E57" s="56">
        <v>0.2</v>
      </c>
      <c r="F57" s="56">
        <v>9.7</v>
      </c>
      <c r="G57" s="56">
        <v>4.6</v>
      </c>
      <c r="H57" s="57">
        <v>6.6</v>
      </c>
      <c r="I57" s="108">
        <v>17.4</v>
      </c>
      <c r="J57" s="109">
        <v>0.4</v>
      </c>
      <c r="K57" s="110"/>
      <c r="L57" s="109">
        <v>0.04</v>
      </c>
      <c r="M57" s="109">
        <v>0</v>
      </c>
      <c r="N57" s="110">
        <v>47</v>
      </c>
      <c r="O57" s="111"/>
      <c r="P57" s="134"/>
    </row>
    <row r="58" spans="1:16">
      <c r="A58" s="135"/>
      <c r="B58" s="195" t="s">
        <v>31</v>
      </c>
      <c r="C58" s="220">
        <v>360</v>
      </c>
      <c r="D58" s="129">
        <f>D53+D54+D55+D56+D57</f>
        <v>16.6</v>
      </c>
      <c r="E58" s="129">
        <f t="shared" ref="E58:N58" si="9">E53+E54+E55+E56+E57</f>
        <v>8.6</v>
      </c>
      <c r="F58" s="129">
        <f t="shared" si="9"/>
        <v>49.3</v>
      </c>
      <c r="G58" s="129">
        <f t="shared" si="9"/>
        <v>178.9</v>
      </c>
      <c r="H58" s="129">
        <f t="shared" si="9"/>
        <v>67.3</v>
      </c>
      <c r="I58" s="129">
        <f t="shared" si="9"/>
        <v>304</v>
      </c>
      <c r="J58" s="129">
        <f t="shared" si="9"/>
        <v>2.28</v>
      </c>
      <c r="K58" s="129">
        <f t="shared" si="9"/>
        <v>50.5</v>
      </c>
      <c r="L58" s="129">
        <f t="shared" si="9"/>
        <v>0.244</v>
      </c>
      <c r="M58" s="129">
        <f t="shared" si="9"/>
        <v>14.41</v>
      </c>
      <c r="N58" s="129">
        <f t="shared" si="9"/>
        <v>334</v>
      </c>
      <c r="O58" s="245"/>
      <c r="P58" s="134"/>
    </row>
    <row r="59" spans="1:16">
      <c r="A59" s="135"/>
      <c r="B59" s="62" t="s">
        <v>51</v>
      </c>
      <c r="C59" s="223">
        <f>N58*90/N60</f>
        <v>27.8281799666728</v>
      </c>
      <c r="D59" s="129"/>
      <c r="E59" s="129"/>
      <c r="F59" s="129"/>
      <c r="G59" s="139"/>
      <c r="H59" s="123"/>
      <c r="I59" s="123"/>
      <c r="J59" s="147"/>
      <c r="K59" s="148"/>
      <c r="L59" s="147"/>
      <c r="M59" s="147"/>
      <c r="N59" s="148"/>
      <c r="O59" s="245"/>
      <c r="P59" s="134"/>
    </row>
    <row r="60" spans="1:16">
      <c r="A60" s="135"/>
      <c r="B60" s="195" t="s">
        <v>52</v>
      </c>
      <c r="C60" s="220"/>
      <c r="D60" s="129">
        <f t="shared" ref="D60:N60" si="10">D40+D43+D51+D58</f>
        <v>44.15</v>
      </c>
      <c r="E60" s="129">
        <f t="shared" si="10"/>
        <v>31.33</v>
      </c>
      <c r="F60" s="129">
        <f t="shared" si="10"/>
        <v>161.22</v>
      </c>
      <c r="G60" s="129">
        <f t="shared" si="10"/>
        <v>452.93</v>
      </c>
      <c r="H60" s="129">
        <f t="shared" si="10"/>
        <v>170.25</v>
      </c>
      <c r="I60" s="129">
        <f t="shared" si="10"/>
        <v>987.1</v>
      </c>
      <c r="J60" s="129">
        <f t="shared" si="10"/>
        <v>10.05</v>
      </c>
      <c r="K60" s="129">
        <f t="shared" si="10"/>
        <v>7558.03</v>
      </c>
      <c r="L60" s="129">
        <f t="shared" si="10"/>
        <v>0.775</v>
      </c>
      <c r="M60" s="129">
        <f t="shared" si="10"/>
        <v>62.79</v>
      </c>
      <c r="N60" s="129">
        <f t="shared" si="10"/>
        <v>1080.2</v>
      </c>
      <c r="O60" s="245"/>
      <c r="P60" s="134"/>
    </row>
    <row r="61" ht="18.75" spans="1:16">
      <c r="A61" s="215"/>
      <c r="B61" s="216" t="s">
        <v>72</v>
      </c>
      <c r="C61" s="192"/>
      <c r="D61" s="217"/>
      <c r="E61" s="217"/>
      <c r="F61" s="217"/>
      <c r="G61" s="202"/>
      <c r="H61" s="130"/>
      <c r="I61" s="130"/>
      <c r="J61" s="246"/>
      <c r="K61" s="247"/>
      <c r="L61" s="246"/>
      <c r="M61" s="246"/>
      <c r="N61" s="247"/>
      <c r="O61" s="245"/>
      <c r="P61" s="134"/>
    </row>
    <row r="62" ht="15.75" customHeight="1" spans="1:16">
      <c r="A62" s="218" t="s">
        <v>26</v>
      </c>
      <c r="B62" s="67" t="s">
        <v>73</v>
      </c>
      <c r="C62" s="55">
        <v>20</v>
      </c>
      <c r="D62" s="56">
        <v>1.6</v>
      </c>
      <c r="E62" s="56">
        <v>0.2</v>
      </c>
      <c r="F62" s="56">
        <v>9.7</v>
      </c>
      <c r="G62" s="56">
        <v>4.6</v>
      </c>
      <c r="H62" s="57">
        <v>6.6</v>
      </c>
      <c r="I62" s="57">
        <v>17.4</v>
      </c>
      <c r="J62" s="109">
        <v>0.4</v>
      </c>
      <c r="K62" s="110"/>
      <c r="L62" s="109">
        <v>0.04</v>
      </c>
      <c r="M62" s="109">
        <v>0</v>
      </c>
      <c r="N62" s="110">
        <v>47</v>
      </c>
      <c r="O62" s="111"/>
      <c r="P62" s="134"/>
    </row>
    <row r="63" ht="15.75" customHeight="1" spans="1:16">
      <c r="A63" s="218"/>
      <c r="B63" s="224" t="s">
        <v>74</v>
      </c>
      <c r="C63" s="208">
        <v>178</v>
      </c>
      <c r="D63" s="209">
        <v>6.3</v>
      </c>
      <c r="E63" s="209">
        <v>6.1</v>
      </c>
      <c r="F63" s="209">
        <v>28.3</v>
      </c>
      <c r="G63" s="139">
        <v>19.3</v>
      </c>
      <c r="H63" s="123">
        <v>25.6</v>
      </c>
      <c r="I63" s="123">
        <v>119.5</v>
      </c>
      <c r="J63" s="147">
        <v>2.02</v>
      </c>
      <c r="K63" s="148">
        <v>23</v>
      </c>
      <c r="L63" s="147">
        <v>0.1</v>
      </c>
      <c r="M63" s="147">
        <v>0</v>
      </c>
      <c r="N63" s="148">
        <v>193</v>
      </c>
      <c r="O63" s="251">
        <v>185</v>
      </c>
      <c r="P63" s="134"/>
    </row>
    <row r="64" spans="1:16">
      <c r="A64" s="219"/>
      <c r="B64" s="58" t="s">
        <v>75</v>
      </c>
      <c r="C64" s="59">
        <v>150</v>
      </c>
      <c r="D64" s="60">
        <v>2.56</v>
      </c>
      <c r="E64" s="60">
        <v>2.25</v>
      </c>
      <c r="F64" s="60">
        <v>11.23</v>
      </c>
      <c r="G64" s="225">
        <v>112</v>
      </c>
      <c r="H64" s="120">
        <v>13.5</v>
      </c>
      <c r="I64" s="123">
        <v>82.6</v>
      </c>
      <c r="J64" s="121">
        <v>0.28</v>
      </c>
      <c r="K64" s="122">
        <v>18</v>
      </c>
      <c r="L64" s="121">
        <v>0.04</v>
      </c>
      <c r="M64" s="121">
        <v>1.19</v>
      </c>
      <c r="N64" s="122">
        <v>75</v>
      </c>
      <c r="O64" s="102">
        <v>394</v>
      </c>
      <c r="P64" s="242"/>
    </row>
    <row r="65" spans="1:16">
      <c r="A65" s="219"/>
      <c r="B65" s="183" t="s">
        <v>31</v>
      </c>
      <c r="C65" s="193">
        <v>348</v>
      </c>
      <c r="D65" s="194">
        <f>D62+D63+D64</f>
        <v>10.46</v>
      </c>
      <c r="E65" s="194">
        <f t="shared" ref="E65:N65" si="11">E62+E63+E64</f>
        <v>8.55</v>
      </c>
      <c r="F65" s="194">
        <f t="shared" si="11"/>
        <v>49.23</v>
      </c>
      <c r="G65" s="194">
        <f t="shared" si="11"/>
        <v>135.9</v>
      </c>
      <c r="H65" s="194">
        <f t="shared" si="11"/>
        <v>45.7</v>
      </c>
      <c r="I65" s="194">
        <f t="shared" si="11"/>
        <v>219.5</v>
      </c>
      <c r="J65" s="194">
        <f t="shared" si="11"/>
        <v>2.7</v>
      </c>
      <c r="K65" s="194">
        <f t="shared" si="11"/>
        <v>41</v>
      </c>
      <c r="L65" s="194">
        <f t="shared" si="11"/>
        <v>0.18</v>
      </c>
      <c r="M65" s="194">
        <f t="shared" si="11"/>
        <v>1.19</v>
      </c>
      <c r="N65" s="194">
        <f t="shared" si="11"/>
        <v>315</v>
      </c>
      <c r="O65" s="149"/>
      <c r="P65" s="134"/>
    </row>
    <row r="66" spans="1:16">
      <c r="A66" s="219"/>
      <c r="B66" s="195" t="s">
        <v>32</v>
      </c>
      <c r="C66" s="196">
        <f>N65*90/N84</f>
        <v>19.9918199255331</v>
      </c>
      <c r="D66" s="194"/>
      <c r="E66" s="194"/>
      <c r="F66" s="194"/>
      <c r="G66" s="197"/>
      <c r="H66" s="198"/>
      <c r="I66" s="198"/>
      <c r="J66" s="243"/>
      <c r="K66" s="244"/>
      <c r="L66" s="243"/>
      <c r="M66" s="243"/>
      <c r="N66" s="244"/>
      <c r="O66" s="149"/>
      <c r="P66" s="134"/>
    </row>
    <row r="67" spans="1:16">
      <c r="A67" s="199" t="s">
        <v>33</v>
      </c>
      <c r="B67" s="29" t="s">
        <v>34</v>
      </c>
      <c r="C67" s="30">
        <v>95</v>
      </c>
      <c r="D67" s="35">
        <v>1.5</v>
      </c>
      <c r="E67" s="36">
        <v>0.6</v>
      </c>
      <c r="F67" s="36">
        <v>19.9</v>
      </c>
      <c r="G67" s="31">
        <v>7.6</v>
      </c>
      <c r="H67" s="32">
        <v>39.9</v>
      </c>
      <c r="I67" s="131">
        <v>26.6</v>
      </c>
      <c r="J67" s="95">
        <v>0.57</v>
      </c>
      <c r="K67" s="96"/>
      <c r="L67" s="95">
        <v>0.04</v>
      </c>
      <c r="M67" s="95">
        <v>9.5</v>
      </c>
      <c r="N67" s="96">
        <v>89</v>
      </c>
      <c r="O67" s="98"/>
      <c r="P67" s="134"/>
    </row>
    <row r="68" spans="1:16">
      <c r="A68" s="135"/>
      <c r="B68" s="195" t="s">
        <v>31</v>
      </c>
      <c r="C68" s="220">
        <v>95</v>
      </c>
      <c r="D68" s="129">
        <f>D67</f>
        <v>1.5</v>
      </c>
      <c r="E68" s="129">
        <f t="shared" ref="E68:N68" si="12">E67</f>
        <v>0.6</v>
      </c>
      <c r="F68" s="129">
        <f t="shared" si="12"/>
        <v>19.9</v>
      </c>
      <c r="G68" s="129">
        <f t="shared" si="12"/>
        <v>7.6</v>
      </c>
      <c r="H68" s="129">
        <f t="shared" si="12"/>
        <v>39.9</v>
      </c>
      <c r="I68" s="129">
        <f t="shared" si="12"/>
        <v>26.6</v>
      </c>
      <c r="J68" s="129">
        <f t="shared" si="12"/>
        <v>0.57</v>
      </c>
      <c r="K68" s="129">
        <f t="shared" si="12"/>
        <v>0</v>
      </c>
      <c r="L68" s="129">
        <f t="shared" si="12"/>
        <v>0.04</v>
      </c>
      <c r="M68" s="129">
        <f t="shared" si="12"/>
        <v>9.5</v>
      </c>
      <c r="N68" s="129">
        <f t="shared" si="12"/>
        <v>89</v>
      </c>
      <c r="O68" s="245"/>
      <c r="P68" s="134"/>
    </row>
    <row r="69" spans="1:16">
      <c r="A69" s="135"/>
      <c r="B69" s="195" t="s">
        <v>35</v>
      </c>
      <c r="C69" s="221">
        <f>N68*90/N84</f>
        <v>5.64848245515063</v>
      </c>
      <c r="D69" s="194"/>
      <c r="E69" s="194"/>
      <c r="F69" s="194"/>
      <c r="G69" s="197"/>
      <c r="H69" s="198"/>
      <c r="I69" s="198"/>
      <c r="J69" s="243"/>
      <c r="K69" s="244"/>
      <c r="L69" s="243"/>
      <c r="M69" s="243"/>
      <c r="N69" s="244"/>
      <c r="O69" s="149"/>
      <c r="P69" s="134"/>
    </row>
    <row r="70" ht="25.5" spans="1:16">
      <c r="A70" s="135" t="s">
        <v>36</v>
      </c>
      <c r="B70" s="136" t="s">
        <v>76</v>
      </c>
      <c r="C70" s="137">
        <v>30</v>
      </c>
      <c r="D70" s="138">
        <v>0.9</v>
      </c>
      <c r="E70" s="138">
        <v>1.56</v>
      </c>
      <c r="F70" s="138">
        <v>1.88</v>
      </c>
      <c r="G70" s="139">
        <v>6.4</v>
      </c>
      <c r="H70" s="123">
        <v>6.2</v>
      </c>
      <c r="I70" s="123">
        <v>17.99</v>
      </c>
      <c r="J70" s="147">
        <v>0.2</v>
      </c>
      <c r="K70" s="148"/>
      <c r="L70" s="147">
        <v>0.04</v>
      </c>
      <c r="M70" s="147">
        <v>3.3</v>
      </c>
      <c r="N70" s="148">
        <v>25.08</v>
      </c>
      <c r="O70" s="149"/>
      <c r="P70" s="134"/>
    </row>
    <row r="71" ht="29.25" customHeight="1" spans="1:16">
      <c r="A71" s="252"/>
      <c r="B71" s="136" t="s">
        <v>77</v>
      </c>
      <c r="C71" s="206" t="s">
        <v>78</v>
      </c>
      <c r="D71" s="138">
        <v>5.95</v>
      </c>
      <c r="E71" s="138">
        <v>4.17</v>
      </c>
      <c r="F71" s="138">
        <v>13.3</v>
      </c>
      <c r="G71" s="139">
        <v>18.6</v>
      </c>
      <c r="H71" s="123">
        <v>24.3</v>
      </c>
      <c r="I71" s="123">
        <v>70.9</v>
      </c>
      <c r="J71" s="147">
        <v>1</v>
      </c>
      <c r="K71" s="148">
        <v>2.7</v>
      </c>
      <c r="L71" s="147">
        <v>0.08</v>
      </c>
      <c r="M71" s="147">
        <v>7.2</v>
      </c>
      <c r="N71" s="148">
        <v>111</v>
      </c>
      <c r="O71" s="149" t="s">
        <v>79</v>
      </c>
      <c r="P71" s="134"/>
    </row>
    <row r="72" customHeight="1" spans="1:16">
      <c r="A72" s="222"/>
      <c r="B72" s="136" t="s">
        <v>80</v>
      </c>
      <c r="C72" s="206">
        <v>60</v>
      </c>
      <c r="D72" s="138">
        <v>9.5</v>
      </c>
      <c r="E72" s="138">
        <v>6.4</v>
      </c>
      <c r="F72" s="138">
        <v>6.13</v>
      </c>
      <c r="G72" s="139">
        <v>34.8</v>
      </c>
      <c r="H72" s="123">
        <v>13.8</v>
      </c>
      <c r="I72" s="123">
        <v>108.8</v>
      </c>
      <c r="J72" s="147">
        <v>0.55</v>
      </c>
      <c r="K72" s="148">
        <v>33</v>
      </c>
      <c r="L72" s="147">
        <v>0.05</v>
      </c>
      <c r="M72" s="147">
        <v>0.1</v>
      </c>
      <c r="N72" s="148">
        <v>118</v>
      </c>
      <c r="O72" s="149">
        <v>254</v>
      </c>
      <c r="P72" s="134"/>
    </row>
    <row r="73" spans="1:16">
      <c r="A73" s="222"/>
      <c r="B73" s="136" t="s">
        <v>81</v>
      </c>
      <c r="C73" s="206">
        <v>110</v>
      </c>
      <c r="D73" s="138">
        <v>3.3</v>
      </c>
      <c r="E73" s="138">
        <v>2.1</v>
      </c>
      <c r="F73" s="138">
        <v>17.1</v>
      </c>
      <c r="G73" s="139">
        <v>6.2</v>
      </c>
      <c r="H73" s="123">
        <v>52.8</v>
      </c>
      <c r="I73" s="123">
        <v>79.8</v>
      </c>
      <c r="J73" s="147">
        <v>1.8</v>
      </c>
      <c r="K73" s="148">
        <v>15.4</v>
      </c>
      <c r="L73" s="147">
        <v>0.08</v>
      </c>
      <c r="M73" s="147">
        <v>0</v>
      </c>
      <c r="N73" s="148">
        <v>100</v>
      </c>
      <c r="O73" s="245">
        <v>314</v>
      </c>
      <c r="P73" s="134"/>
    </row>
    <row r="74" spans="1:16">
      <c r="A74" s="222"/>
      <c r="B74" s="58" t="s">
        <v>41</v>
      </c>
      <c r="C74" s="59">
        <v>150</v>
      </c>
      <c r="D74" s="60">
        <v>0.5</v>
      </c>
      <c r="E74" s="60">
        <v>0.3</v>
      </c>
      <c r="F74" s="60">
        <v>24.5</v>
      </c>
      <c r="G74" s="56">
        <v>30</v>
      </c>
      <c r="H74" s="57">
        <v>13.5</v>
      </c>
      <c r="I74" s="108">
        <v>10.5</v>
      </c>
      <c r="J74" s="109">
        <v>0.6</v>
      </c>
      <c r="K74" s="110"/>
      <c r="L74" s="109">
        <v>0.02</v>
      </c>
      <c r="M74" s="109">
        <v>3</v>
      </c>
      <c r="N74" s="110">
        <v>102</v>
      </c>
      <c r="O74" s="111">
        <v>399</v>
      </c>
      <c r="P74" s="134"/>
    </row>
    <row r="75" spans="1:16">
      <c r="A75" s="222"/>
      <c r="B75" s="54" t="s">
        <v>42</v>
      </c>
      <c r="C75" s="55">
        <v>30</v>
      </c>
      <c r="D75" s="56">
        <v>2</v>
      </c>
      <c r="E75" s="56">
        <v>0.3</v>
      </c>
      <c r="F75" s="56">
        <v>12</v>
      </c>
      <c r="G75" s="56">
        <v>11.4</v>
      </c>
      <c r="H75" s="57">
        <v>14.7</v>
      </c>
      <c r="I75" s="57">
        <v>46.8</v>
      </c>
      <c r="J75" s="109">
        <v>0.78</v>
      </c>
      <c r="K75" s="110"/>
      <c r="L75" s="109">
        <v>0.06</v>
      </c>
      <c r="M75" s="109">
        <v>0</v>
      </c>
      <c r="N75" s="110">
        <v>57</v>
      </c>
      <c r="O75" s="111"/>
      <c r="P75" s="134"/>
    </row>
    <row r="76" spans="1:16">
      <c r="A76" s="135"/>
      <c r="B76" s="195" t="s">
        <v>31</v>
      </c>
      <c r="C76" s="220">
        <v>520</v>
      </c>
      <c r="D76" s="129">
        <f>D70+D71+D72+D73+D74+D75</f>
        <v>22.15</v>
      </c>
      <c r="E76" s="129">
        <f t="shared" ref="E76:N76" si="13">E70+E71+E72+E73+E74+E75</f>
        <v>14.83</v>
      </c>
      <c r="F76" s="129">
        <f t="shared" si="13"/>
        <v>74.91</v>
      </c>
      <c r="G76" s="129">
        <f t="shared" si="13"/>
        <v>107.4</v>
      </c>
      <c r="H76" s="129">
        <f t="shared" si="13"/>
        <v>125.3</v>
      </c>
      <c r="I76" s="129">
        <f t="shared" si="13"/>
        <v>334.79</v>
      </c>
      <c r="J76" s="129">
        <f t="shared" si="13"/>
        <v>4.93</v>
      </c>
      <c r="K76" s="129">
        <f t="shared" si="13"/>
        <v>51.1</v>
      </c>
      <c r="L76" s="129">
        <f t="shared" si="13"/>
        <v>0.33</v>
      </c>
      <c r="M76" s="129">
        <f t="shared" si="13"/>
        <v>13.6</v>
      </c>
      <c r="N76" s="129">
        <f t="shared" si="13"/>
        <v>513.08</v>
      </c>
      <c r="O76" s="245"/>
      <c r="P76" s="134"/>
    </row>
    <row r="77" spans="1:16">
      <c r="A77" s="135"/>
      <c r="B77" s="62" t="s">
        <v>43</v>
      </c>
      <c r="C77" s="223">
        <f>N76*90/N84</f>
        <v>32.5631840234684</v>
      </c>
      <c r="D77" s="129"/>
      <c r="E77" s="129"/>
      <c r="F77" s="129"/>
      <c r="G77" s="187"/>
      <c r="H77" s="188"/>
      <c r="I77" s="188"/>
      <c r="J77" s="239"/>
      <c r="K77" s="240"/>
      <c r="L77" s="239"/>
      <c r="M77" s="239"/>
      <c r="N77" s="240"/>
      <c r="O77" s="245"/>
      <c r="P77" s="134"/>
    </row>
    <row r="78" spans="1:16">
      <c r="A78" s="135"/>
      <c r="B78" s="58" t="s">
        <v>82</v>
      </c>
      <c r="C78" s="59" t="s">
        <v>62</v>
      </c>
      <c r="D78" s="60">
        <v>10.73</v>
      </c>
      <c r="E78" s="141">
        <v>22</v>
      </c>
      <c r="F78" s="141">
        <v>11.24</v>
      </c>
      <c r="G78" s="60">
        <v>74.4</v>
      </c>
      <c r="H78" s="141">
        <v>21.5</v>
      </c>
      <c r="I78" s="152">
        <v>189.8</v>
      </c>
      <c r="J78" s="150">
        <v>2.27</v>
      </c>
      <c r="K78" s="151">
        <v>259.9</v>
      </c>
      <c r="L78" s="150">
        <v>0.1</v>
      </c>
      <c r="M78" s="150">
        <v>5.9</v>
      </c>
      <c r="N78" s="151">
        <v>286</v>
      </c>
      <c r="O78" s="101">
        <v>218</v>
      </c>
      <c r="P78" s="134"/>
    </row>
    <row r="79" customHeight="1" spans="1:16">
      <c r="A79" s="211"/>
      <c r="B79" s="253" t="s">
        <v>83</v>
      </c>
      <c r="C79" s="254">
        <v>150</v>
      </c>
      <c r="D79" s="255">
        <v>4.4</v>
      </c>
      <c r="E79" s="255">
        <v>3.8</v>
      </c>
      <c r="F79" s="255">
        <v>6</v>
      </c>
      <c r="G79" s="255">
        <v>180</v>
      </c>
      <c r="H79" s="108">
        <v>21</v>
      </c>
      <c r="I79" s="108">
        <v>135</v>
      </c>
      <c r="J79" s="265">
        <v>0.15</v>
      </c>
      <c r="K79" s="266">
        <v>30</v>
      </c>
      <c r="L79" s="265">
        <v>0.06</v>
      </c>
      <c r="M79" s="265">
        <v>1.05</v>
      </c>
      <c r="N79" s="266">
        <v>75</v>
      </c>
      <c r="O79" s="267">
        <v>401</v>
      </c>
      <c r="P79" s="134"/>
    </row>
    <row r="80" customHeight="1" spans="1:16">
      <c r="A80" s="199"/>
      <c r="B80" s="67" t="s">
        <v>50</v>
      </c>
      <c r="C80" s="55">
        <v>15</v>
      </c>
      <c r="D80" s="56">
        <v>1.2</v>
      </c>
      <c r="E80" s="56">
        <v>0.2</v>
      </c>
      <c r="F80" s="56">
        <v>7.3</v>
      </c>
      <c r="G80" s="56">
        <v>3.5</v>
      </c>
      <c r="H80" s="57">
        <v>5</v>
      </c>
      <c r="I80" s="57">
        <v>13.1</v>
      </c>
      <c r="J80" s="109">
        <v>0.3</v>
      </c>
      <c r="K80" s="110"/>
      <c r="L80" s="109">
        <v>0.03</v>
      </c>
      <c r="M80" s="109">
        <v>0</v>
      </c>
      <c r="N80" s="110">
        <v>35</v>
      </c>
      <c r="O80" s="111"/>
      <c r="P80" s="134"/>
    </row>
    <row r="81" spans="1:16">
      <c r="A81" s="222"/>
      <c r="B81" s="58" t="s">
        <v>84</v>
      </c>
      <c r="C81" s="155">
        <v>40</v>
      </c>
      <c r="D81" s="60">
        <v>5</v>
      </c>
      <c r="E81" s="60">
        <v>2.6</v>
      </c>
      <c r="F81" s="60">
        <v>16.2</v>
      </c>
      <c r="G81" s="56">
        <v>25.4</v>
      </c>
      <c r="H81" s="57">
        <v>10.8</v>
      </c>
      <c r="I81" s="108">
        <v>45.1</v>
      </c>
      <c r="J81" s="109">
        <v>0.45</v>
      </c>
      <c r="K81" s="110">
        <v>17</v>
      </c>
      <c r="L81" s="109">
        <v>0.04</v>
      </c>
      <c r="M81" s="109">
        <v>0.02</v>
      </c>
      <c r="N81" s="110">
        <v>105</v>
      </c>
      <c r="O81" s="111">
        <v>458</v>
      </c>
      <c r="P81" s="134"/>
    </row>
    <row r="82" spans="1:16">
      <c r="A82" s="135"/>
      <c r="B82" s="195" t="s">
        <v>31</v>
      </c>
      <c r="C82" s="220">
        <v>360</v>
      </c>
      <c r="D82" s="129">
        <f>D78+D79+D80+D81</f>
        <v>21.33</v>
      </c>
      <c r="E82" s="129">
        <f t="shared" ref="E82:N82" si="14">E78+E79+E80+E81</f>
        <v>28.6</v>
      </c>
      <c r="F82" s="129">
        <f t="shared" si="14"/>
        <v>40.74</v>
      </c>
      <c r="G82" s="129">
        <f t="shared" si="14"/>
        <v>283.3</v>
      </c>
      <c r="H82" s="129">
        <f t="shared" si="14"/>
        <v>58.3</v>
      </c>
      <c r="I82" s="129">
        <f t="shared" si="14"/>
        <v>383</v>
      </c>
      <c r="J82" s="129">
        <f t="shared" si="14"/>
        <v>3.17</v>
      </c>
      <c r="K82" s="129">
        <f t="shared" si="14"/>
        <v>306.9</v>
      </c>
      <c r="L82" s="129">
        <f t="shared" si="14"/>
        <v>0.23</v>
      </c>
      <c r="M82" s="129">
        <f t="shared" si="14"/>
        <v>6.97</v>
      </c>
      <c r="N82" s="129">
        <f t="shared" si="14"/>
        <v>501</v>
      </c>
      <c r="O82" s="245"/>
      <c r="P82" s="134"/>
    </row>
    <row r="83" spans="1:16">
      <c r="A83" s="135"/>
      <c r="B83" s="62" t="s">
        <v>51</v>
      </c>
      <c r="C83" s="223">
        <f>N82*90/N84</f>
        <v>31.7965135958479</v>
      </c>
      <c r="D83" s="129"/>
      <c r="E83" s="129"/>
      <c r="F83" s="129"/>
      <c r="G83" s="139"/>
      <c r="H83" s="123"/>
      <c r="I83" s="123"/>
      <c r="J83" s="147"/>
      <c r="K83" s="148"/>
      <c r="L83" s="147"/>
      <c r="M83" s="147"/>
      <c r="N83" s="148"/>
      <c r="O83" s="245"/>
      <c r="P83" s="134"/>
    </row>
    <row r="84" spans="1:16">
      <c r="A84" s="135"/>
      <c r="B84" s="195" t="s">
        <v>52</v>
      </c>
      <c r="C84" s="220"/>
      <c r="D84" s="129">
        <f t="shared" ref="D84:N84" si="15">D65+D68+D76+D82</f>
        <v>55.44</v>
      </c>
      <c r="E84" s="129">
        <f t="shared" si="15"/>
        <v>52.58</v>
      </c>
      <c r="F84" s="129">
        <f t="shared" si="15"/>
        <v>184.78</v>
      </c>
      <c r="G84" s="129">
        <f t="shared" si="15"/>
        <v>534.2</v>
      </c>
      <c r="H84" s="129">
        <f t="shared" si="15"/>
        <v>269.2</v>
      </c>
      <c r="I84" s="129">
        <f t="shared" si="15"/>
        <v>963.89</v>
      </c>
      <c r="J84" s="129">
        <f t="shared" si="15"/>
        <v>11.37</v>
      </c>
      <c r="K84" s="129">
        <f t="shared" si="15"/>
        <v>399</v>
      </c>
      <c r="L84" s="129">
        <f t="shared" si="15"/>
        <v>0.78</v>
      </c>
      <c r="M84" s="129">
        <f t="shared" si="15"/>
        <v>31.26</v>
      </c>
      <c r="N84" s="129">
        <f t="shared" si="15"/>
        <v>1418.08</v>
      </c>
      <c r="O84" s="245"/>
      <c r="P84" s="134"/>
    </row>
    <row r="85" ht="18.75" spans="1:16">
      <c r="A85" s="215"/>
      <c r="B85" s="216" t="s">
        <v>85</v>
      </c>
      <c r="C85" s="192"/>
      <c r="D85" s="217"/>
      <c r="E85" s="217"/>
      <c r="F85" s="217"/>
      <c r="G85" s="188"/>
      <c r="H85" s="188"/>
      <c r="I85" s="188"/>
      <c r="J85" s="239"/>
      <c r="K85" s="240"/>
      <c r="L85" s="239"/>
      <c r="M85" s="239"/>
      <c r="N85" s="240"/>
      <c r="O85" s="245"/>
      <c r="P85" s="134"/>
    </row>
    <row r="86" spans="1:16">
      <c r="A86" s="218" t="s">
        <v>26</v>
      </c>
      <c r="B86" s="67" t="s">
        <v>27</v>
      </c>
      <c r="C86" s="55">
        <v>25</v>
      </c>
      <c r="D86" s="56">
        <v>1.6</v>
      </c>
      <c r="E86" s="56">
        <v>4.2</v>
      </c>
      <c r="F86" s="56">
        <v>10.3</v>
      </c>
      <c r="G86" s="56">
        <v>5.8</v>
      </c>
      <c r="H86" s="57">
        <v>6.2</v>
      </c>
      <c r="I86" s="108">
        <v>18.2</v>
      </c>
      <c r="J86" s="109">
        <v>0.4</v>
      </c>
      <c r="K86" s="110">
        <v>25</v>
      </c>
      <c r="L86" s="109">
        <v>0.03</v>
      </c>
      <c r="M86" s="109">
        <v>0</v>
      </c>
      <c r="N86" s="110">
        <v>85</v>
      </c>
      <c r="O86" s="132">
        <v>1</v>
      </c>
      <c r="P86" s="134"/>
    </row>
    <row r="87" ht="27.75" customHeight="1" spans="1:16">
      <c r="A87" s="218"/>
      <c r="B87" s="33" t="s">
        <v>86</v>
      </c>
      <c r="C87" s="34">
        <v>178</v>
      </c>
      <c r="D87" s="35">
        <v>5.8</v>
      </c>
      <c r="E87" s="36">
        <v>6.4</v>
      </c>
      <c r="F87" s="36">
        <v>29.2</v>
      </c>
      <c r="G87" s="35">
        <v>15.3</v>
      </c>
      <c r="H87" s="36">
        <v>20.4</v>
      </c>
      <c r="I87" s="128">
        <v>41.2</v>
      </c>
      <c r="J87" s="99">
        <v>1.6</v>
      </c>
      <c r="K87" s="100">
        <v>23</v>
      </c>
      <c r="L87" s="99">
        <v>0.02</v>
      </c>
      <c r="M87" s="99">
        <v>0</v>
      </c>
      <c r="N87" s="100">
        <v>197</v>
      </c>
      <c r="O87" s="101">
        <v>185</v>
      </c>
      <c r="P87" s="242"/>
    </row>
    <row r="88" spans="1:16">
      <c r="A88" s="219"/>
      <c r="B88" s="58" t="s">
        <v>29</v>
      </c>
      <c r="C88" s="59" t="s">
        <v>30</v>
      </c>
      <c r="D88" s="60">
        <v>0.1</v>
      </c>
      <c r="E88" s="60">
        <v>0</v>
      </c>
      <c r="F88" s="60">
        <v>7.1</v>
      </c>
      <c r="G88" s="60">
        <v>9.4</v>
      </c>
      <c r="H88" s="141">
        <v>1.3</v>
      </c>
      <c r="I88" s="152">
        <v>2.4</v>
      </c>
      <c r="J88" s="150">
        <v>0.21</v>
      </c>
      <c r="K88" s="151"/>
      <c r="L88" s="150">
        <v>0</v>
      </c>
      <c r="M88" s="150">
        <v>1.42</v>
      </c>
      <c r="N88" s="151">
        <v>29</v>
      </c>
      <c r="O88" s="127">
        <v>393</v>
      </c>
      <c r="P88" s="242"/>
    </row>
    <row r="89" spans="1:16">
      <c r="A89" s="219"/>
      <c r="B89" s="183" t="s">
        <v>31</v>
      </c>
      <c r="C89" s="193">
        <v>363.5</v>
      </c>
      <c r="D89" s="194">
        <f>D86+D87+D88</f>
        <v>7.5</v>
      </c>
      <c r="E89" s="194">
        <f t="shared" ref="E89:N89" si="16">E86+E87+E88</f>
        <v>10.6</v>
      </c>
      <c r="F89" s="194">
        <f t="shared" si="16"/>
        <v>46.6</v>
      </c>
      <c r="G89" s="194">
        <f t="shared" si="16"/>
        <v>30.5</v>
      </c>
      <c r="H89" s="194">
        <f t="shared" si="16"/>
        <v>27.9</v>
      </c>
      <c r="I89" s="194">
        <f t="shared" si="16"/>
        <v>61.8</v>
      </c>
      <c r="J89" s="194">
        <f t="shared" si="16"/>
        <v>2.21</v>
      </c>
      <c r="K89" s="194">
        <f t="shared" si="16"/>
        <v>48</v>
      </c>
      <c r="L89" s="194">
        <f t="shared" si="16"/>
        <v>0.05</v>
      </c>
      <c r="M89" s="194">
        <f t="shared" si="16"/>
        <v>1.42</v>
      </c>
      <c r="N89" s="194">
        <f t="shared" si="16"/>
        <v>311</v>
      </c>
      <c r="O89" s="149"/>
      <c r="P89" s="134"/>
    </row>
    <row r="90" spans="1:16">
      <c r="A90" s="219"/>
      <c r="B90" s="195" t="s">
        <v>32</v>
      </c>
      <c r="C90" s="196">
        <f>N89*90/N108</f>
        <v>23.2320717131474</v>
      </c>
      <c r="D90" s="194"/>
      <c r="E90" s="194"/>
      <c r="F90" s="194"/>
      <c r="G90" s="197"/>
      <c r="H90" s="198"/>
      <c r="I90" s="198"/>
      <c r="J90" s="243"/>
      <c r="K90" s="244"/>
      <c r="L90" s="243"/>
      <c r="M90" s="243"/>
      <c r="N90" s="244"/>
      <c r="O90" s="149"/>
      <c r="P90" s="134"/>
    </row>
    <row r="91" spans="1:16">
      <c r="A91" s="199" t="s">
        <v>33</v>
      </c>
      <c r="B91" s="29" t="s">
        <v>59</v>
      </c>
      <c r="C91" s="30">
        <v>95</v>
      </c>
      <c r="D91" s="35">
        <v>0.4</v>
      </c>
      <c r="E91" s="36">
        <v>0.4</v>
      </c>
      <c r="F91" s="36">
        <v>9.4</v>
      </c>
      <c r="G91" s="31">
        <v>15.2</v>
      </c>
      <c r="H91" s="32">
        <v>8.6</v>
      </c>
      <c r="I91" s="131">
        <v>10.5</v>
      </c>
      <c r="J91" s="95">
        <v>2.1</v>
      </c>
      <c r="K91" s="96">
        <v>0</v>
      </c>
      <c r="L91" s="95">
        <v>0.01</v>
      </c>
      <c r="M91" s="95">
        <v>9.5</v>
      </c>
      <c r="N91" s="96">
        <v>42</v>
      </c>
      <c r="O91" s="98"/>
      <c r="P91" s="134"/>
    </row>
    <row r="92" spans="1:16">
      <c r="A92" s="135"/>
      <c r="B92" s="195" t="s">
        <v>31</v>
      </c>
      <c r="C92" s="256">
        <v>95</v>
      </c>
      <c r="D92" s="129">
        <f>D91</f>
        <v>0.4</v>
      </c>
      <c r="E92" s="129">
        <f t="shared" ref="E92:N92" si="17">E91</f>
        <v>0.4</v>
      </c>
      <c r="F92" s="129">
        <f t="shared" si="17"/>
        <v>9.4</v>
      </c>
      <c r="G92" s="129">
        <f t="shared" si="17"/>
        <v>15.2</v>
      </c>
      <c r="H92" s="129">
        <f t="shared" si="17"/>
        <v>8.6</v>
      </c>
      <c r="I92" s="129">
        <f t="shared" si="17"/>
        <v>10.5</v>
      </c>
      <c r="J92" s="129">
        <f t="shared" si="17"/>
        <v>2.1</v>
      </c>
      <c r="K92" s="129">
        <f t="shared" si="17"/>
        <v>0</v>
      </c>
      <c r="L92" s="129">
        <f t="shared" si="17"/>
        <v>0.01</v>
      </c>
      <c r="M92" s="129">
        <f t="shared" si="17"/>
        <v>9.5</v>
      </c>
      <c r="N92" s="129">
        <f t="shared" si="17"/>
        <v>42</v>
      </c>
      <c r="O92" s="245"/>
      <c r="P92" s="134"/>
    </row>
    <row r="93" spans="1:16">
      <c r="A93" s="135"/>
      <c r="B93" s="195" t="s">
        <v>35</v>
      </c>
      <c r="C93" s="221">
        <f>N92*90/N108</f>
        <v>3.13745019920319</v>
      </c>
      <c r="D93" s="194"/>
      <c r="E93" s="194"/>
      <c r="F93" s="194"/>
      <c r="G93" s="197"/>
      <c r="H93" s="198"/>
      <c r="I93" s="198"/>
      <c r="J93" s="243"/>
      <c r="K93" s="244"/>
      <c r="L93" s="243"/>
      <c r="M93" s="243"/>
      <c r="N93" s="244"/>
      <c r="O93" s="149"/>
      <c r="P93" s="134"/>
    </row>
    <row r="94" ht="13.5" customHeight="1" spans="1:16">
      <c r="A94" s="135" t="s">
        <v>36</v>
      </c>
      <c r="B94" s="136" t="s">
        <v>87</v>
      </c>
      <c r="C94" s="206">
        <v>30</v>
      </c>
      <c r="D94" s="138">
        <v>1.4</v>
      </c>
      <c r="E94" s="138">
        <v>2.9</v>
      </c>
      <c r="F94" s="138">
        <v>2.14</v>
      </c>
      <c r="G94" s="139">
        <v>48.6</v>
      </c>
      <c r="H94" s="123">
        <v>6.92</v>
      </c>
      <c r="I94" s="123">
        <v>33</v>
      </c>
      <c r="J94" s="147">
        <v>0.38</v>
      </c>
      <c r="K94" s="148">
        <v>11.7</v>
      </c>
      <c r="L94" s="147">
        <v>0.007</v>
      </c>
      <c r="M94" s="147">
        <v>2.5</v>
      </c>
      <c r="N94" s="148">
        <v>39.8</v>
      </c>
      <c r="O94" s="149">
        <v>31</v>
      </c>
      <c r="P94" s="134"/>
    </row>
    <row r="95" ht="25.5" spans="1:16">
      <c r="A95" s="222"/>
      <c r="B95" s="136" t="s">
        <v>88</v>
      </c>
      <c r="C95" s="206" t="s">
        <v>89</v>
      </c>
      <c r="D95" s="138">
        <v>2.93</v>
      </c>
      <c r="E95" s="138">
        <v>3.85</v>
      </c>
      <c r="F95" s="138">
        <v>6.41</v>
      </c>
      <c r="G95" s="139">
        <v>26.9</v>
      </c>
      <c r="H95" s="123">
        <v>15.25</v>
      </c>
      <c r="I95" s="123">
        <v>28.6</v>
      </c>
      <c r="J95" s="147">
        <v>0.72</v>
      </c>
      <c r="K95" s="148"/>
      <c r="L95" s="147">
        <v>0.03</v>
      </c>
      <c r="M95" s="147">
        <v>11.08</v>
      </c>
      <c r="N95" s="148">
        <v>70</v>
      </c>
      <c r="O95" s="149">
        <v>67</v>
      </c>
      <c r="P95" s="134"/>
    </row>
    <row r="96" ht="16.5" customHeight="1" spans="1:16">
      <c r="A96" s="222"/>
      <c r="B96" s="136" t="s">
        <v>90</v>
      </c>
      <c r="C96" s="206">
        <v>60</v>
      </c>
      <c r="D96" s="138">
        <v>9.87</v>
      </c>
      <c r="E96" s="138">
        <v>10.4</v>
      </c>
      <c r="F96" s="138">
        <v>10.9</v>
      </c>
      <c r="G96" s="139">
        <v>26.1</v>
      </c>
      <c r="H96" s="123">
        <v>19.3</v>
      </c>
      <c r="I96" s="123">
        <v>99.7</v>
      </c>
      <c r="J96" s="147">
        <v>0.9</v>
      </c>
      <c r="K96" s="148">
        <v>18</v>
      </c>
      <c r="L96" s="147">
        <v>0.057</v>
      </c>
      <c r="M96" s="147">
        <v>0.09</v>
      </c>
      <c r="N96" s="148">
        <v>173</v>
      </c>
      <c r="O96" s="149">
        <v>282</v>
      </c>
      <c r="P96" s="134"/>
    </row>
    <row r="97" ht="16.5" customHeight="1" spans="1:16">
      <c r="A97" s="222"/>
      <c r="B97" s="136" t="s">
        <v>91</v>
      </c>
      <c r="C97" s="206">
        <v>110</v>
      </c>
      <c r="D97" s="138">
        <v>2.09</v>
      </c>
      <c r="E97" s="138">
        <v>3.3</v>
      </c>
      <c r="F97" s="138">
        <v>11</v>
      </c>
      <c r="G97" s="139">
        <v>32.8</v>
      </c>
      <c r="H97" s="123">
        <v>23.2</v>
      </c>
      <c r="I97" s="123">
        <v>52.7</v>
      </c>
      <c r="J97" s="147">
        <v>0.92</v>
      </c>
      <c r="K97" s="148">
        <v>25.5</v>
      </c>
      <c r="L97" s="147">
        <v>0.06</v>
      </c>
      <c r="M97" s="147">
        <v>8.57</v>
      </c>
      <c r="N97" s="148">
        <v>90</v>
      </c>
      <c r="O97" s="149">
        <v>344</v>
      </c>
      <c r="P97" s="134"/>
    </row>
    <row r="98" spans="1:16">
      <c r="A98" s="222"/>
      <c r="B98" s="136" t="s">
        <v>92</v>
      </c>
      <c r="C98" s="206">
        <v>150</v>
      </c>
      <c r="D98" s="138">
        <v>0.6</v>
      </c>
      <c r="E98" s="138">
        <v>0</v>
      </c>
      <c r="F98" s="138">
        <v>17.2</v>
      </c>
      <c r="G98" s="139">
        <v>23.9</v>
      </c>
      <c r="H98" s="123">
        <v>4.5</v>
      </c>
      <c r="I98" s="123">
        <v>11.6</v>
      </c>
      <c r="J98" s="147">
        <v>0.04</v>
      </c>
      <c r="K98" s="148"/>
      <c r="L98" s="147">
        <v>0.002</v>
      </c>
      <c r="M98" s="147">
        <v>0.3</v>
      </c>
      <c r="N98" s="148">
        <v>73</v>
      </c>
      <c r="O98" s="149">
        <v>376</v>
      </c>
      <c r="P98" s="134"/>
    </row>
    <row r="99" ht="15.75" customHeight="1" spans="1:16">
      <c r="A99" s="222"/>
      <c r="B99" s="54" t="s">
        <v>42</v>
      </c>
      <c r="C99" s="55">
        <v>30</v>
      </c>
      <c r="D99" s="56">
        <v>2</v>
      </c>
      <c r="E99" s="56">
        <v>0.3</v>
      </c>
      <c r="F99" s="56">
        <v>12</v>
      </c>
      <c r="G99" s="56">
        <v>11.4</v>
      </c>
      <c r="H99" s="57">
        <v>14.7</v>
      </c>
      <c r="I99" s="57">
        <v>46.8</v>
      </c>
      <c r="J99" s="109">
        <v>0.78</v>
      </c>
      <c r="K99" s="110"/>
      <c r="L99" s="109">
        <v>0.06</v>
      </c>
      <c r="M99" s="109">
        <v>0</v>
      </c>
      <c r="N99" s="110">
        <v>57</v>
      </c>
      <c r="O99" s="111"/>
      <c r="P99" s="134"/>
    </row>
    <row r="100" ht="15.75" customHeight="1" spans="1:16">
      <c r="A100" s="135"/>
      <c r="B100" s="195" t="s">
        <v>31</v>
      </c>
      <c r="C100" s="220">
        <v>545</v>
      </c>
      <c r="D100" s="129">
        <f>D94+D95+D96+D97+D98+D99</f>
        <v>18.89</v>
      </c>
      <c r="E100" s="129">
        <f t="shared" ref="E100:N100" si="18">E94+E95+E96+E97+E98+E99</f>
        <v>20.75</v>
      </c>
      <c r="F100" s="129">
        <f t="shared" si="18"/>
        <v>59.65</v>
      </c>
      <c r="G100" s="129">
        <f t="shared" si="18"/>
        <v>169.7</v>
      </c>
      <c r="H100" s="129">
        <f t="shared" si="18"/>
        <v>83.87</v>
      </c>
      <c r="I100" s="129">
        <f t="shared" si="18"/>
        <v>272.4</v>
      </c>
      <c r="J100" s="129">
        <f t="shared" si="18"/>
        <v>3.74</v>
      </c>
      <c r="K100" s="129">
        <f t="shared" si="18"/>
        <v>55.2</v>
      </c>
      <c r="L100" s="129">
        <f t="shared" si="18"/>
        <v>0.216</v>
      </c>
      <c r="M100" s="129">
        <f t="shared" si="18"/>
        <v>22.54</v>
      </c>
      <c r="N100" s="129">
        <f t="shared" si="18"/>
        <v>502.8</v>
      </c>
      <c r="O100" s="245"/>
      <c r="P100" s="134"/>
    </row>
    <row r="101" spans="1:16">
      <c r="A101" s="135"/>
      <c r="B101" s="62" t="s">
        <v>43</v>
      </c>
      <c r="C101" s="223">
        <f>N100*90/N108</f>
        <v>37.5597609561753</v>
      </c>
      <c r="D101" s="129"/>
      <c r="E101" s="129"/>
      <c r="F101" s="129"/>
      <c r="G101" s="139"/>
      <c r="H101" s="123"/>
      <c r="I101" s="123"/>
      <c r="J101" s="147"/>
      <c r="K101" s="148"/>
      <c r="L101" s="147"/>
      <c r="M101" s="147"/>
      <c r="N101" s="148"/>
      <c r="O101" s="245"/>
      <c r="P101" s="134"/>
    </row>
    <row r="102" ht="25.5" spans="1:16">
      <c r="A102" s="191" t="s">
        <v>44</v>
      </c>
      <c r="B102" s="257" t="s">
        <v>93</v>
      </c>
      <c r="C102" s="254" t="s">
        <v>94</v>
      </c>
      <c r="D102" s="255">
        <v>8.28</v>
      </c>
      <c r="E102" s="255">
        <v>3.2</v>
      </c>
      <c r="F102" s="255">
        <v>10</v>
      </c>
      <c r="G102" s="258">
        <v>33.7</v>
      </c>
      <c r="H102" s="259">
        <v>20.4</v>
      </c>
      <c r="I102" s="259">
        <v>112.3</v>
      </c>
      <c r="J102" s="268">
        <v>0.57</v>
      </c>
      <c r="K102" s="269">
        <v>31</v>
      </c>
      <c r="L102" s="268">
        <v>0.05</v>
      </c>
      <c r="M102" s="268">
        <v>0.3</v>
      </c>
      <c r="N102" s="269">
        <v>99</v>
      </c>
      <c r="O102" s="270" t="s">
        <v>95</v>
      </c>
      <c r="P102" s="134"/>
    </row>
    <row r="103" spans="1:16">
      <c r="A103" s="135"/>
      <c r="B103" s="58" t="s">
        <v>70</v>
      </c>
      <c r="C103" s="59">
        <v>110</v>
      </c>
      <c r="D103" s="60">
        <v>2.5</v>
      </c>
      <c r="E103" s="60">
        <v>2</v>
      </c>
      <c r="F103" s="60">
        <v>19.4</v>
      </c>
      <c r="G103" s="56">
        <v>27.1</v>
      </c>
      <c r="H103" s="57">
        <v>20.4</v>
      </c>
      <c r="I103" s="108">
        <v>63.5</v>
      </c>
      <c r="J103" s="109">
        <v>0.74</v>
      </c>
      <c r="K103" s="110">
        <v>19</v>
      </c>
      <c r="L103" s="109">
        <v>0.1</v>
      </c>
      <c r="M103" s="109">
        <v>12.11</v>
      </c>
      <c r="N103" s="110">
        <v>101</v>
      </c>
      <c r="O103" s="132">
        <v>321</v>
      </c>
      <c r="P103" s="134"/>
    </row>
    <row r="104" spans="1:16">
      <c r="A104" s="135"/>
      <c r="B104" s="214" t="s">
        <v>48</v>
      </c>
      <c r="C104" s="55">
        <v>180</v>
      </c>
      <c r="D104" s="56">
        <v>5</v>
      </c>
      <c r="E104" s="56">
        <v>4.6</v>
      </c>
      <c r="F104" s="56">
        <v>8.5</v>
      </c>
      <c r="G104" s="56">
        <v>226.8</v>
      </c>
      <c r="H104" s="57">
        <v>26.5</v>
      </c>
      <c r="I104" s="108">
        <v>170.1</v>
      </c>
      <c r="J104" s="109">
        <v>0.19</v>
      </c>
      <c r="K104" s="110">
        <v>38</v>
      </c>
      <c r="L104" s="109">
        <v>0.08</v>
      </c>
      <c r="M104" s="109">
        <v>2.46</v>
      </c>
      <c r="N104" s="110">
        <v>102</v>
      </c>
      <c r="O104" s="111">
        <v>400</v>
      </c>
      <c r="P104" s="134"/>
    </row>
    <row r="105" ht="15.75" customHeight="1" spans="1:16">
      <c r="A105" s="135"/>
      <c r="B105" s="67" t="s">
        <v>50</v>
      </c>
      <c r="C105" s="55">
        <v>20</v>
      </c>
      <c r="D105" s="56">
        <v>1.6</v>
      </c>
      <c r="E105" s="56">
        <v>0.2</v>
      </c>
      <c r="F105" s="56">
        <v>9.7</v>
      </c>
      <c r="G105" s="56">
        <v>4.6</v>
      </c>
      <c r="H105" s="57">
        <v>6.6</v>
      </c>
      <c r="I105" s="108">
        <v>17.4</v>
      </c>
      <c r="J105" s="109">
        <v>0.4</v>
      </c>
      <c r="K105" s="110"/>
      <c r="L105" s="109">
        <v>0.04</v>
      </c>
      <c r="M105" s="109">
        <v>0</v>
      </c>
      <c r="N105" s="110">
        <v>47</v>
      </c>
      <c r="O105" s="111"/>
      <c r="P105" s="134"/>
    </row>
    <row r="106" spans="1:16">
      <c r="A106" s="218"/>
      <c r="B106" s="195" t="s">
        <v>31</v>
      </c>
      <c r="C106" s="220">
        <v>385</v>
      </c>
      <c r="D106" s="129">
        <f t="shared" ref="D106:N106" si="19">D102+D103+D104+D105</f>
        <v>17.38</v>
      </c>
      <c r="E106" s="129">
        <f t="shared" si="19"/>
        <v>10</v>
      </c>
      <c r="F106" s="129">
        <f t="shared" si="19"/>
        <v>47.6</v>
      </c>
      <c r="G106" s="129">
        <f t="shared" si="19"/>
        <v>292.2</v>
      </c>
      <c r="H106" s="129">
        <f t="shared" si="19"/>
        <v>73.9</v>
      </c>
      <c r="I106" s="129">
        <f t="shared" si="19"/>
        <v>363.3</v>
      </c>
      <c r="J106" s="129">
        <f t="shared" si="19"/>
        <v>1.9</v>
      </c>
      <c r="K106" s="129">
        <f t="shared" si="19"/>
        <v>88</v>
      </c>
      <c r="L106" s="129">
        <f t="shared" si="19"/>
        <v>0.27</v>
      </c>
      <c r="M106" s="129">
        <f t="shared" si="19"/>
        <v>14.87</v>
      </c>
      <c r="N106" s="129">
        <f t="shared" si="19"/>
        <v>349</v>
      </c>
      <c r="O106" s="245"/>
      <c r="P106" s="134"/>
    </row>
    <row r="107" spans="1:16">
      <c r="A107" s="218"/>
      <c r="B107" s="62" t="s">
        <v>51</v>
      </c>
      <c r="C107" s="223">
        <f>N106*90/N108</f>
        <v>26.0707171314741</v>
      </c>
      <c r="D107" s="129"/>
      <c r="E107" s="129"/>
      <c r="F107" s="129"/>
      <c r="G107" s="187"/>
      <c r="H107" s="188"/>
      <c r="I107" s="188"/>
      <c r="J107" s="239"/>
      <c r="K107" s="240"/>
      <c r="L107" s="239"/>
      <c r="M107" s="239"/>
      <c r="N107" s="240"/>
      <c r="O107" s="245"/>
      <c r="P107" s="242"/>
    </row>
    <row r="108" spans="1:16">
      <c r="A108" s="218"/>
      <c r="B108" s="195" t="s">
        <v>52</v>
      </c>
      <c r="C108" s="260"/>
      <c r="D108" s="129">
        <f t="shared" ref="D108:N108" si="20">D89+D92+D100+D106</f>
        <v>44.17</v>
      </c>
      <c r="E108" s="129">
        <f t="shared" si="20"/>
        <v>41.75</v>
      </c>
      <c r="F108" s="129">
        <f t="shared" si="20"/>
        <v>163.25</v>
      </c>
      <c r="G108" s="129">
        <f t="shared" si="20"/>
        <v>507.6</v>
      </c>
      <c r="H108" s="129">
        <f t="shared" si="20"/>
        <v>194.27</v>
      </c>
      <c r="I108" s="129">
        <f t="shared" si="20"/>
        <v>708</v>
      </c>
      <c r="J108" s="129">
        <f t="shared" si="20"/>
        <v>9.95</v>
      </c>
      <c r="K108" s="129">
        <f t="shared" si="20"/>
        <v>191.2</v>
      </c>
      <c r="L108" s="129">
        <f t="shared" si="20"/>
        <v>0.546</v>
      </c>
      <c r="M108" s="129">
        <f t="shared" si="20"/>
        <v>48.33</v>
      </c>
      <c r="N108" s="129">
        <f t="shared" si="20"/>
        <v>1204.8</v>
      </c>
      <c r="O108" s="245"/>
      <c r="P108" s="134"/>
    </row>
    <row r="109" ht="16.5" customHeight="1" spans="1:16">
      <c r="A109" s="219"/>
      <c r="B109" s="216" t="s">
        <v>96</v>
      </c>
      <c r="C109" s="192"/>
      <c r="D109" s="217"/>
      <c r="E109" s="217"/>
      <c r="F109" s="217"/>
      <c r="G109" s="202"/>
      <c r="H109" s="130"/>
      <c r="I109" s="130"/>
      <c r="J109" s="246"/>
      <c r="K109" s="247"/>
      <c r="L109" s="246"/>
      <c r="M109" s="246"/>
      <c r="N109" s="247"/>
      <c r="O109" s="245"/>
      <c r="P109" s="134"/>
    </row>
    <row r="110" ht="16.5" customHeight="1" spans="1:16">
      <c r="A110" s="261" t="s">
        <v>26</v>
      </c>
      <c r="B110" s="58" t="s">
        <v>54</v>
      </c>
      <c r="C110" s="59" t="s">
        <v>55</v>
      </c>
      <c r="D110" s="60">
        <v>3.4</v>
      </c>
      <c r="E110" s="60">
        <v>6.1</v>
      </c>
      <c r="F110" s="60">
        <v>10.3</v>
      </c>
      <c r="G110" s="56">
        <v>68.3</v>
      </c>
      <c r="H110" s="57">
        <v>9.5</v>
      </c>
      <c r="I110" s="57">
        <v>55.2</v>
      </c>
      <c r="J110" s="109">
        <v>0.5</v>
      </c>
      <c r="K110" s="110">
        <v>26</v>
      </c>
      <c r="L110" s="109">
        <v>0.03</v>
      </c>
      <c r="M110" s="109">
        <v>0</v>
      </c>
      <c r="N110" s="110">
        <v>110</v>
      </c>
      <c r="O110" s="111">
        <v>3</v>
      </c>
      <c r="P110" s="134"/>
    </row>
    <row r="111" spans="1:16">
      <c r="A111" s="199"/>
      <c r="B111" s="58" t="s">
        <v>97</v>
      </c>
      <c r="C111" s="59">
        <v>180</v>
      </c>
      <c r="D111" s="60">
        <v>5.4</v>
      </c>
      <c r="E111" s="60">
        <v>4.9</v>
      </c>
      <c r="F111" s="60">
        <v>16.8</v>
      </c>
      <c r="G111" s="60">
        <v>144.8</v>
      </c>
      <c r="H111" s="141">
        <v>41.8</v>
      </c>
      <c r="I111" s="152">
        <v>149.1</v>
      </c>
      <c r="J111" s="150">
        <v>1</v>
      </c>
      <c r="K111" s="151">
        <v>27.5</v>
      </c>
      <c r="L111" s="150">
        <v>0.1</v>
      </c>
      <c r="M111" s="150">
        <v>0.82</v>
      </c>
      <c r="N111" s="151">
        <v>128</v>
      </c>
      <c r="O111" s="127">
        <v>94</v>
      </c>
      <c r="P111" s="134"/>
    </row>
    <row r="112" spans="1:16">
      <c r="A112" s="135"/>
      <c r="B112" s="33" t="s">
        <v>98</v>
      </c>
      <c r="C112" s="34">
        <v>150</v>
      </c>
      <c r="D112" s="35">
        <v>2.1</v>
      </c>
      <c r="E112" s="35">
        <v>1.9</v>
      </c>
      <c r="F112" s="35">
        <v>10.6</v>
      </c>
      <c r="G112" s="35">
        <v>94.3</v>
      </c>
      <c r="H112" s="36">
        <v>10.5</v>
      </c>
      <c r="I112" s="128">
        <v>67.5</v>
      </c>
      <c r="J112" s="99">
        <v>0.1</v>
      </c>
      <c r="K112" s="100">
        <v>15</v>
      </c>
      <c r="L112" s="99">
        <v>0.03</v>
      </c>
      <c r="M112" s="99">
        <v>1.2</v>
      </c>
      <c r="N112" s="100">
        <v>68</v>
      </c>
      <c r="O112" s="101">
        <v>395</v>
      </c>
      <c r="P112" s="134"/>
    </row>
    <row r="113" spans="1:16">
      <c r="A113" s="135"/>
      <c r="B113" s="183" t="s">
        <v>31</v>
      </c>
      <c r="C113" s="193">
        <v>355</v>
      </c>
      <c r="D113" s="194">
        <f>D110+D111+D112</f>
        <v>10.9</v>
      </c>
      <c r="E113" s="194">
        <f t="shared" ref="E113:N113" si="21">E110+E111+E112</f>
        <v>12.9</v>
      </c>
      <c r="F113" s="194">
        <f t="shared" si="21"/>
        <v>37.7</v>
      </c>
      <c r="G113" s="194">
        <f t="shared" si="21"/>
        <v>307.4</v>
      </c>
      <c r="H113" s="194">
        <f t="shared" si="21"/>
        <v>61.8</v>
      </c>
      <c r="I113" s="194">
        <f t="shared" si="21"/>
        <v>271.8</v>
      </c>
      <c r="J113" s="194">
        <f t="shared" si="21"/>
        <v>1.6</v>
      </c>
      <c r="K113" s="194">
        <f t="shared" si="21"/>
        <v>68.5</v>
      </c>
      <c r="L113" s="194">
        <f t="shared" si="21"/>
        <v>0.16</v>
      </c>
      <c r="M113" s="194">
        <f t="shared" si="21"/>
        <v>2.02</v>
      </c>
      <c r="N113" s="194">
        <f t="shared" si="21"/>
        <v>306</v>
      </c>
      <c r="O113" s="149"/>
      <c r="P113" s="134"/>
    </row>
    <row r="114" ht="14.25" customHeight="1" spans="1:16">
      <c r="A114" s="135"/>
      <c r="B114" s="195" t="s">
        <v>32</v>
      </c>
      <c r="C114" s="196">
        <f>N113*90/N132</f>
        <v>18.7474472430225</v>
      </c>
      <c r="D114" s="194"/>
      <c r="E114" s="194"/>
      <c r="F114" s="194"/>
      <c r="G114" s="197"/>
      <c r="H114" s="198"/>
      <c r="I114" s="198"/>
      <c r="J114" s="243"/>
      <c r="K114" s="244"/>
      <c r="L114" s="243"/>
      <c r="M114" s="243"/>
      <c r="N114" s="244"/>
      <c r="O114" s="149"/>
      <c r="P114" s="134"/>
    </row>
    <row r="115" customHeight="1" spans="1:16">
      <c r="A115" s="199" t="s">
        <v>33</v>
      </c>
      <c r="B115" s="29" t="s">
        <v>34</v>
      </c>
      <c r="C115" s="30">
        <v>95</v>
      </c>
      <c r="D115" s="35">
        <v>1.5</v>
      </c>
      <c r="E115" s="36">
        <v>0.6</v>
      </c>
      <c r="F115" s="36">
        <v>19.9</v>
      </c>
      <c r="G115" s="31">
        <v>7.6</v>
      </c>
      <c r="H115" s="32">
        <v>39.9</v>
      </c>
      <c r="I115" s="131">
        <v>26.6</v>
      </c>
      <c r="J115" s="95">
        <v>0.57</v>
      </c>
      <c r="K115" s="96"/>
      <c r="L115" s="95">
        <v>0.04</v>
      </c>
      <c r="M115" s="95">
        <v>9.5</v>
      </c>
      <c r="N115" s="96">
        <v>89</v>
      </c>
      <c r="O115" s="98"/>
      <c r="P115" s="134"/>
    </row>
    <row r="116" ht="13.5" customHeight="1" spans="1:16">
      <c r="A116" s="222"/>
      <c r="B116" s="195" t="s">
        <v>31</v>
      </c>
      <c r="C116" s="220">
        <v>95</v>
      </c>
      <c r="D116" s="262">
        <f>D115</f>
        <v>1.5</v>
      </c>
      <c r="E116" s="262">
        <f t="shared" ref="E116:N116" si="22">E115</f>
        <v>0.6</v>
      </c>
      <c r="F116" s="262">
        <f t="shared" si="22"/>
        <v>19.9</v>
      </c>
      <c r="G116" s="262">
        <f t="shared" si="22"/>
        <v>7.6</v>
      </c>
      <c r="H116" s="262">
        <f t="shared" si="22"/>
        <v>39.9</v>
      </c>
      <c r="I116" s="262">
        <f t="shared" si="22"/>
        <v>26.6</v>
      </c>
      <c r="J116" s="262">
        <f t="shared" si="22"/>
        <v>0.57</v>
      </c>
      <c r="K116" s="262">
        <f t="shared" si="22"/>
        <v>0</v>
      </c>
      <c r="L116" s="262">
        <f t="shared" si="22"/>
        <v>0.04</v>
      </c>
      <c r="M116" s="262">
        <f t="shared" si="22"/>
        <v>9.5</v>
      </c>
      <c r="N116" s="262">
        <f t="shared" si="22"/>
        <v>89</v>
      </c>
      <c r="O116" s="245"/>
      <c r="P116" s="134"/>
    </row>
    <row r="117" ht="13.5" customHeight="1" spans="1:16">
      <c r="A117" s="222"/>
      <c r="B117" s="195" t="s">
        <v>35</v>
      </c>
      <c r="C117" s="221">
        <f>N116*90/N132</f>
        <v>5.45268890401634</v>
      </c>
      <c r="D117" s="194"/>
      <c r="E117" s="194"/>
      <c r="F117" s="194"/>
      <c r="G117" s="197"/>
      <c r="H117" s="198"/>
      <c r="I117" s="198"/>
      <c r="J117" s="243"/>
      <c r="K117" s="244"/>
      <c r="L117" s="243"/>
      <c r="M117" s="243"/>
      <c r="N117" s="244"/>
      <c r="O117" s="149"/>
      <c r="P117" s="134"/>
    </row>
    <row r="118" spans="1:16">
      <c r="A118" s="199" t="s">
        <v>36</v>
      </c>
      <c r="B118" s="136" t="s">
        <v>99</v>
      </c>
      <c r="C118" s="263">
        <v>30</v>
      </c>
      <c r="D118" s="138">
        <v>0.6</v>
      </c>
      <c r="E118" s="138">
        <v>1.8</v>
      </c>
      <c r="F118" s="138">
        <v>3</v>
      </c>
      <c r="G118" s="139">
        <v>7</v>
      </c>
      <c r="H118" s="123">
        <v>6.2</v>
      </c>
      <c r="I118" s="123">
        <v>13.5</v>
      </c>
      <c r="J118" s="147">
        <v>0.26</v>
      </c>
      <c r="K118" s="148">
        <v>0</v>
      </c>
      <c r="L118" s="147">
        <v>0.02</v>
      </c>
      <c r="M118" s="147">
        <v>3.08</v>
      </c>
      <c r="N118" s="148">
        <v>30</v>
      </c>
      <c r="O118" s="245">
        <v>45</v>
      </c>
      <c r="P118" s="134"/>
    </row>
    <row r="119" ht="25.5" spans="1:16">
      <c r="A119" s="222"/>
      <c r="B119" s="207" t="s">
        <v>100</v>
      </c>
      <c r="C119" s="208" t="s">
        <v>101</v>
      </c>
      <c r="D119" s="209">
        <v>3.34</v>
      </c>
      <c r="E119" s="209">
        <v>1.4</v>
      </c>
      <c r="F119" s="209">
        <v>19.8</v>
      </c>
      <c r="G119" s="139">
        <v>33.48</v>
      </c>
      <c r="H119" s="123">
        <v>33.3</v>
      </c>
      <c r="I119" s="123">
        <v>57</v>
      </c>
      <c r="J119" s="147">
        <v>1.28</v>
      </c>
      <c r="K119" s="148">
        <v>12</v>
      </c>
      <c r="L119" s="147">
        <v>0.06</v>
      </c>
      <c r="M119" s="147">
        <v>5.6</v>
      </c>
      <c r="N119" s="148">
        <v>100</v>
      </c>
      <c r="O119" s="149">
        <v>78</v>
      </c>
      <c r="P119" s="134"/>
    </row>
    <row r="120" spans="1:16">
      <c r="A120" s="135"/>
      <c r="B120" s="33" t="s">
        <v>102</v>
      </c>
      <c r="C120" s="34" t="s">
        <v>103</v>
      </c>
      <c r="D120" s="35">
        <v>16.08</v>
      </c>
      <c r="E120" s="35">
        <v>12.5</v>
      </c>
      <c r="F120" s="35">
        <v>4.9</v>
      </c>
      <c r="G120" s="153">
        <v>24.3</v>
      </c>
      <c r="H120" s="120">
        <v>22.7</v>
      </c>
      <c r="I120" s="123">
        <v>103.5</v>
      </c>
      <c r="J120" s="121">
        <v>0.96</v>
      </c>
      <c r="K120" s="122">
        <v>13.3</v>
      </c>
      <c r="L120" s="121">
        <v>0.03</v>
      </c>
      <c r="M120" s="121">
        <v>0.5</v>
      </c>
      <c r="N120" s="122">
        <v>195</v>
      </c>
      <c r="O120" s="102">
        <v>277</v>
      </c>
      <c r="P120" s="134"/>
    </row>
    <row r="121" spans="1:16">
      <c r="A121" s="135"/>
      <c r="B121" s="58" t="s">
        <v>104</v>
      </c>
      <c r="C121" s="59">
        <v>110</v>
      </c>
      <c r="D121" s="60">
        <v>3.96</v>
      </c>
      <c r="E121" s="60">
        <v>1.8</v>
      </c>
      <c r="F121" s="60">
        <v>26.7</v>
      </c>
      <c r="G121" s="225">
        <v>3.6</v>
      </c>
      <c r="H121" s="264">
        <v>15.5</v>
      </c>
      <c r="I121" s="259">
        <v>27.3</v>
      </c>
      <c r="J121" s="271">
        <v>0.8</v>
      </c>
      <c r="K121" s="272">
        <v>15.4</v>
      </c>
      <c r="L121" s="271">
        <v>0.04</v>
      </c>
      <c r="M121" s="271">
        <v>0</v>
      </c>
      <c r="N121" s="272">
        <v>132</v>
      </c>
      <c r="O121" s="273">
        <v>317</v>
      </c>
      <c r="P121" s="134"/>
    </row>
    <row r="122" spans="1:16">
      <c r="A122" s="252"/>
      <c r="B122" s="136" t="s">
        <v>105</v>
      </c>
      <c r="C122" s="206">
        <v>150</v>
      </c>
      <c r="D122" s="138">
        <v>0.6</v>
      </c>
      <c r="E122" s="138">
        <v>0</v>
      </c>
      <c r="F122" s="138">
        <v>16</v>
      </c>
      <c r="G122" s="139">
        <v>16</v>
      </c>
      <c r="H122" s="123">
        <v>2.6</v>
      </c>
      <c r="I122" s="123">
        <v>2.6</v>
      </c>
      <c r="J122" s="147">
        <v>0.47</v>
      </c>
      <c r="K122" s="148">
        <v>0</v>
      </c>
      <c r="L122" s="147">
        <v>0.01</v>
      </c>
      <c r="M122" s="147">
        <v>75</v>
      </c>
      <c r="N122" s="148">
        <v>69</v>
      </c>
      <c r="O122" s="149">
        <v>398</v>
      </c>
      <c r="P122" s="134"/>
    </row>
    <row r="123" spans="1:16">
      <c r="A123" s="135"/>
      <c r="B123" s="54" t="s">
        <v>42</v>
      </c>
      <c r="C123" s="55">
        <v>30</v>
      </c>
      <c r="D123" s="56">
        <v>2</v>
      </c>
      <c r="E123" s="56">
        <v>0.3</v>
      </c>
      <c r="F123" s="56">
        <v>12</v>
      </c>
      <c r="G123" s="56">
        <v>11.4</v>
      </c>
      <c r="H123" s="57">
        <v>14.7</v>
      </c>
      <c r="I123" s="57">
        <v>46.8</v>
      </c>
      <c r="J123" s="109">
        <v>0.78</v>
      </c>
      <c r="K123" s="110"/>
      <c r="L123" s="109">
        <v>0.06</v>
      </c>
      <c r="M123" s="109">
        <v>0</v>
      </c>
      <c r="N123" s="110">
        <v>57</v>
      </c>
      <c r="O123" s="111"/>
      <c r="P123" s="134"/>
    </row>
    <row r="124" spans="1:16">
      <c r="A124" s="222"/>
      <c r="B124" s="195" t="s">
        <v>31</v>
      </c>
      <c r="C124" s="220">
        <v>590</v>
      </c>
      <c r="D124" s="129">
        <f>D118+D119+D120+D121+D122+D123</f>
        <v>26.58</v>
      </c>
      <c r="E124" s="129">
        <f t="shared" ref="E124:N124" si="23">E118+E119+E120+E121+E122+E123</f>
        <v>17.8</v>
      </c>
      <c r="F124" s="129">
        <f t="shared" si="23"/>
        <v>82.4</v>
      </c>
      <c r="G124" s="129">
        <f t="shared" si="23"/>
        <v>95.78</v>
      </c>
      <c r="H124" s="129">
        <f t="shared" si="23"/>
        <v>95</v>
      </c>
      <c r="I124" s="129">
        <f t="shared" si="23"/>
        <v>250.7</v>
      </c>
      <c r="J124" s="129">
        <f t="shared" si="23"/>
        <v>4.55</v>
      </c>
      <c r="K124" s="129">
        <f t="shared" si="23"/>
        <v>40.7</v>
      </c>
      <c r="L124" s="129">
        <f t="shared" si="23"/>
        <v>0.22</v>
      </c>
      <c r="M124" s="129">
        <f t="shared" si="23"/>
        <v>84.18</v>
      </c>
      <c r="N124" s="129">
        <f t="shared" si="23"/>
        <v>583</v>
      </c>
      <c r="O124" s="245"/>
      <c r="P124" s="134"/>
    </row>
    <row r="125" spans="1:16">
      <c r="A125" s="222"/>
      <c r="B125" s="62" t="s">
        <v>43</v>
      </c>
      <c r="C125" s="223">
        <f>N124*90/N132</f>
        <v>35.7181756296801</v>
      </c>
      <c r="D125" s="129"/>
      <c r="E125" s="129"/>
      <c r="F125" s="129"/>
      <c r="G125" s="202"/>
      <c r="H125" s="130"/>
      <c r="I125" s="130"/>
      <c r="J125" s="246"/>
      <c r="K125" s="247"/>
      <c r="L125" s="246"/>
      <c r="M125" s="246"/>
      <c r="N125" s="247"/>
      <c r="O125" s="245"/>
      <c r="P125" s="134"/>
    </row>
    <row r="126" ht="25.5" spans="1:16">
      <c r="A126" s="211" t="s">
        <v>44</v>
      </c>
      <c r="B126" s="58" t="s">
        <v>106</v>
      </c>
      <c r="C126" s="59" t="s">
        <v>107</v>
      </c>
      <c r="D126" s="60">
        <v>23.5</v>
      </c>
      <c r="E126" s="60">
        <v>6.9</v>
      </c>
      <c r="F126" s="60">
        <v>22.8</v>
      </c>
      <c r="G126" s="60">
        <v>210.3</v>
      </c>
      <c r="H126" s="141">
        <v>31.5</v>
      </c>
      <c r="I126" s="152">
        <v>278.5</v>
      </c>
      <c r="J126" s="150">
        <v>1</v>
      </c>
      <c r="K126" s="151">
        <v>96.2</v>
      </c>
      <c r="L126" s="150">
        <v>0.08</v>
      </c>
      <c r="M126" s="150">
        <v>0.47</v>
      </c>
      <c r="N126" s="151">
        <v>248</v>
      </c>
      <c r="O126" s="127" t="s">
        <v>108</v>
      </c>
      <c r="P126" s="134"/>
    </row>
    <row r="127" spans="1:16">
      <c r="A127" s="211"/>
      <c r="B127" s="253" t="s">
        <v>83</v>
      </c>
      <c r="C127" s="254">
        <v>150</v>
      </c>
      <c r="D127" s="255">
        <v>4.4</v>
      </c>
      <c r="E127" s="255">
        <v>3.8</v>
      </c>
      <c r="F127" s="255">
        <v>6</v>
      </c>
      <c r="G127" s="255">
        <v>180</v>
      </c>
      <c r="H127" s="108">
        <v>21</v>
      </c>
      <c r="I127" s="108">
        <v>135</v>
      </c>
      <c r="J127" s="265">
        <v>0.15</v>
      </c>
      <c r="K127" s="266">
        <v>30</v>
      </c>
      <c r="L127" s="265">
        <v>0.06</v>
      </c>
      <c r="M127" s="265">
        <v>1.05</v>
      </c>
      <c r="N127" s="266">
        <v>75</v>
      </c>
      <c r="O127" s="267">
        <v>401</v>
      </c>
      <c r="P127" s="134"/>
    </row>
    <row r="128" spans="1:16">
      <c r="A128" s="199"/>
      <c r="B128" s="67" t="s">
        <v>50</v>
      </c>
      <c r="C128" s="55">
        <v>15</v>
      </c>
      <c r="D128" s="56">
        <v>1.2</v>
      </c>
      <c r="E128" s="56">
        <v>0.2</v>
      </c>
      <c r="F128" s="56">
        <v>7.3</v>
      </c>
      <c r="G128" s="56">
        <v>3.5</v>
      </c>
      <c r="H128" s="57">
        <v>5</v>
      </c>
      <c r="I128" s="57">
        <v>13.1</v>
      </c>
      <c r="J128" s="109">
        <v>0.3</v>
      </c>
      <c r="K128" s="110"/>
      <c r="L128" s="109">
        <v>0.03</v>
      </c>
      <c r="M128" s="109">
        <v>0</v>
      </c>
      <c r="N128" s="110">
        <v>35</v>
      </c>
      <c r="O128" s="111"/>
      <c r="P128" s="134"/>
    </row>
    <row r="129" spans="1:16">
      <c r="A129" s="135"/>
      <c r="B129" s="58" t="s">
        <v>109</v>
      </c>
      <c r="C129" s="155">
        <v>40</v>
      </c>
      <c r="D129" s="60">
        <v>2.5</v>
      </c>
      <c r="E129" s="60">
        <v>0.8</v>
      </c>
      <c r="F129" s="60">
        <v>30.8</v>
      </c>
      <c r="G129" s="56">
        <v>4.4</v>
      </c>
      <c r="H129" s="57">
        <v>0</v>
      </c>
      <c r="I129" s="108">
        <v>20</v>
      </c>
      <c r="J129" s="109">
        <v>0.3</v>
      </c>
      <c r="K129" s="110"/>
      <c r="L129" s="109">
        <v>0.04</v>
      </c>
      <c r="M129" s="109">
        <v>0</v>
      </c>
      <c r="N129" s="110">
        <v>133</v>
      </c>
      <c r="O129" s="111"/>
      <c r="P129" s="134"/>
    </row>
    <row r="130" spans="1:16">
      <c r="A130" s="218"/>
      <c r="B130" s="195" t="s">
        <v>31</v>
      </c>
      <c r="C130" s="220">
        <v>385</v>
      </c>
      <c r="D130" s="129">
        <f>D126+D127+D128+D129</f>
        <v>31.6</v>
      </c>
      <c r="E130" s="129">
        <f t="shared" ref="E130:N130" si="24">E126+E127+E128+E129</f>
        <v>11.7</v>
      </c>
      <c r="F130" s="129">
        <f t="shared" si="24"/>
        <v>66.9</v>
      </c>
      <c r="G130" s="129">
        <f t="shared" si="24"/>
        <v>398.2</v>
      </c>
      <c r="H130" s="129">
        <f t="shared" si="24"/>
        <v>57.5</v>
      </c>
      <c r="I130" s="129">
        <f t="shared" si="24"/>
        <v>446.6</v>
      </c>
      <c r="J130" s="129">
        <f t="shared" si="24"/>
        <v>1.75</v>
      </c>
      <c r="K130" s="129">
        <f t="shared" si="24"/>
        <v>126.2</v>
      </c>
      <c r="L130" s="129">
        <f t="shared" si="24"/>
        <v>0.21</v>
      </c>
      <c r="M130" s="129">
        <f t="shared" si="24"/>
        <v>1.52</v>
      </c>
      <c r="N130" s="129">
        <f t="shared" si="24"/>
        <v>491</v>
      </c>
      <c r="O130" s="245"/>
      <c r="P130" s="134"/>
    </row>
    <row r="131" spans="1:16">
      <c r="A131" s="218"/>
      <c r="B131" s="62" t="s">
        <v>51</v>
      </c>
      <c r="C131" s="223">
        <f>N130*90/N132</f>
        <v>30.0816882232811</v>
      </c>
      <c r="D131" s="129"/>
      <c r="E131" s="129"/>
      <c r="F131" s="129"/>
      <c r="G131" s="139"/>
      <c r="H131" s="123"/>
      <c r="I131" s="123"/>
      <c r="J131" s="147"/>
      <c r="K131" s="148"/>
      <c r="L131" s="147"/>
      <c r="M131" s="147"/>
      <c r="N131" s="148"/>
      <c r="O131" s="245"/>
      <c r="P131" s="242"/>
    </row>
    <row r="132" spans="1:16">
      <c r="A132" s="219"/>
      <c r="B132" s="195" t="s">
        <v>52</v>
      </c>
      <c r="C132" s="220"/>
      <c r="D132" s="129">
        <f t="shared" ref="D132:N132" si="25">D113+D116+D124+D130</f>
        <v>70.58</v>
      </c>
      <c r="E132" s="129">
        <f t="shared" si="25"/>
        <v>43</v>
      </c>
      <c r="F132" s="129">
        <f t="shared" si="25"/>
        <v>206.9</v>
      </c>
      <c r="G132" s="129">
        <f t="shared" si="25"/>
        <v>808.98</v>
      </c>
      <c r="H132" s="129">
        <f t="shared" si="25"/>
        <v>254.2</v>
      </c>
      <c r="I132" s="129">
        <f t="shared" si="25"/>
        <v>995.7</v>
      </c>
      <c r="J132" s="129">
        <f t="shared" si="25"/>
        <v>8.47</v>
      </c>
      <c r="K132" s="129">
        <f t="shared" si="25"/>
        <v>235.4</v>
      </c>
      <c r="L132" s="129">
        <f t="shared" si="25"/>
        <v>0.63</v>
      </c>
      <c r="M132" s="129">
        <f t="shared" si="25"/>
        <v>97.22</v>
      </c>
      <c r="N132" s="129">
        <f t="shared" si="25"/>
        <v>1469</v>
      </c>
      <c r="O132" s="245"/>
      <c r="P132" s="242"/>
    </row>
    <row r="133" ht="18.75" spans="1:16">
      <c r="A133" s="219"/>
      <c r="B133" s="216" t="s">
        <v>110</v>
      </c>
      <c r="C133" s="192"/>
      <c r="D133" s="217"/>
      <c r="E133" s="217"/>
      <c r="F133" s="217"/>
      <c r="G133" s="202"/>
      <c r="H133" s="130"/>
      <c r="I133" s="130"/>
      <c r="J133" s="246"/>
      <c r="K133" s="247"/>
      <c r="L133" s="246"/>
      <c r="M133" s="246"/>
      <c r="N133" s="247"/>
      <c r="O133" s="245"/>
      <c r="P133" s="134"/>
    </row>
    <row r="134" spans="1:16">
      <c r="A134" s="274" t="s">
        <v>26</v>
      </c>
      <c r="B134" s="67" t="s">
        <v>27</v>
      </c>
      <c r="C134" s="55">
        <v>25</v>
      </c>
      <c r="D134" s="56">
        <v>1.6</v>
      </c>
      <c r="E134" s="56">
        <v>4.2</v>
      </c>
      <c r="F134" s="56">
        <v>10.3</v>
      </c>
      <c r="G134" s="56">
        <v>5.8</v>
      </c>
      <c r="H134" s="57">
        <v>6.2</v>
      </c>
      <c r="I134" s="108">
        <v>18.2</v>
      </c>
      <c r="J134" s="109">
        <v>0.4</v>
      </c>
      <c r="K134" s="110">
        <v>25</v>
      </c>
      <c r="L134" s="109">
        <v>0.03</v>
      </c>
      <c r="M134" s="109">
        <v>0</v>
      </c>
      <c r="N134" s="110">
        <v>85</v>
      </c>
      <c r="O134" s="132">
        <v>1</v>
      </c>
      <c r="P134" s="134"/>
    </row>
    <row r="135" spans="1:16">
      <c r="A135" s="199"/>
      <c r="B135" s="33" t="s">
        <v>111</v>
      </c>
      <c r="C135" s="34">
        <v>178</v>
      </c>
      <c r="D135" s="35">
        <v>4.2</v>
      </c>
      <c r="E135" s="36">
        <v>6</v>
      </c>
      <c r="F135" s="36">
        <v>24.4</v>
      </c>
      <c r="G135" s="31">
        <v>5</v>
      </c>
      <c r="H135" s="32">
        <v>16.8</v>
      </c>
      <c r="I135" s="131">
        <v>41.2</v>
      </c>
      <c r="J135" s="95">
        <v>0.4</v>
      </c>
      <c r="K135" s="96">
        <v>23</v>
      </c>
      <c r="L135" s="95">
        <v>0.02</v>
      </c>
      <c r="M135" s="95">
        <v>0</v>
      </c>
      <c r="N135" s="96">
        <v>168</v>
      </c>
      <c r="O135" s="98">
        <v>185</v>
      </c>
      <c r="P135" s="134"/>
    </row>
    <row r="136" spans="1:16">
      <c r="A136" s="135"/>
      <c r="B136" s="58" t="s">
        <v>57</v>
      </c>
      <c r="C136" s="59" t="s">
        <v>58</v>
      </c>
      <c r="D136" s="60">
        <v>0</v>
      </c>
      <c r="E136" s="60">
        <v>0</v>
      </c>
      <c r="F136" s="60">
        <v>7</v>
      </c>
      <c r="G136" s="56">
        <v>8</v>
      </c>
      <c r="H136" s="57">
        <v>0.9</v>
      </c>
      <c r="I136" s="108">
        <v>1.6</v>
      </c>
      <c r="J136" s="109">
        <v>0.19</v>
      </c>
      <c r="K136" s="110"/>
      <c r="L136" s="109"/>
      <c r="M136" s="109">
        <v>0.02</v>
      </c>
      <c r="N136" s="110">
        <v>28</v>
      </c>
      <c r="O136" s="111">
        <v>392</v>
      </c>
      <c r="P136" s="134"/>
    </row>
    <row r="137" spans="1:16">
      <c r="A137" s="135"/>
      <c r="B137" s="183" t="s">
        <v>31</v>
      </c>
      <c r="C137" s="193">
        <v>360</v>
      </c>
      <c r="D137" s="194">
        <f>D134+D135+D136</f>
        <v>5.8</v>
      </c>
      <c r="E137" s="194">
        <f t="shared" ref="E137:N137" si="26">E134+E135+E136</f>
        <v>10.2</v>
      </c>
      <c r="F137" s="194">
        <f t="shared" si="26"/>
        <v>41.7</v>
      </c>
      <c r="G137" s="194">
        <f t="shared" si="26"/>
        <v>18.8</v>
      </c>
      <c r="H137" s="194">
        <f t="shared" si="26"/>
        <v>23.9</v>
      </c>
      <c r="I137" s="194">
        <f t="shared" si="26"/>
        <v>61</v>
      </c>
      <c r="J137" s="194">
        <f t="shared" si="26"/>
        <v>0.99</v>
      </c>
      <c r="K137" s="194">
        <f t="shared" si="26"/>
        <v>48</v>
      </c>
      <c r="L137" s="194">
        <f t="shared" si="26"/>
        <v>0.05</v>
      </c>
      <c r="M137" s="194">
        <f t="shared" si="26"/>
        <v>0.02</v>
      </c>
      <c r="N137" s="194">
        <f t="shared" si="26"/>
        <v>281</v>
      </c>
      <c r="O137" s="149"/>
      <c r="P137" s="134"/>
    </row>
    <row r="138" spans="1:16">
      <c r="A138" s="135"/>
      <c r="B138" s="195" t="s">
        <v>32</v>
      </c>
      <c r="C138" s="196">
        <f>N137*90/N158</f>
        <v>19.843075715967</v>
      </c>
      <c r="D138" s="194"/>
      <c r="E138" s="194"/>
      <c r="F138" s="194"/>
      <c r="G138" s="197"/>
      <c r="H138" s="198"/>
      <c r="I138" s="198"/>
      <c r="J138" s="243"/>
      <c r="K138" s="244"/>
      <c r="L138" s="243"/>
      <c r="M138" s="243"/>
      <c r="N138" s="244"/>
      <c r="O138" s="149"/>
      <c r="P138" s="134"/>
    </row>
    <row r="139" ht="16.5" customHeight="1" spans="1:16">
      <c r="A139" s="199" t="s">
        <v>33</v>
      </c>
      <c r="B139" s="29" t="s">
        <v>34</v>
      </c>
      <c r="C139" s="30">
        <v>95</v>
      </c>
      <c r="D139" s="35">
        <v>1.5</v>
      </c>
      <c r="E139" s="36">
        <v>0.6</v>
      </c>
      <c r="F139" s="36">
        <v>19.9</v>
      </c>
      <c r="G139" s="31">
        <v>7.6</v>
      </c>
      <c r="H139" s="32">
        <v>39.9</v>
      </c>
      <c r="I139" s="131">
        <v>26.6</v>
      </c>
      <c r="J139" s="95">
        <v>0.57</v>
      </c>
      <c r="K139" s="96"/>
      <c r="L139" s="95">
        <v>0.04</v>
      </c>
      <c r="M139" s="95">
        <v>9.5</v>
      </c>
      <c r="N139" s="96">
        <v>89</v>
      </c>
      <c r="O139" s="98"/>
      <c r="P139" s="134"/>
    </row>
    <row r="140" ht="17.25" customHeight="1" spans="1:16">
      <c r="A140" s="222"/>
      <c r="B140" s="195" t="s">
        <v>31</v>
      </c>
      <c r="C140" s="220">
        <v>95</v>
      </c>
      <c r="D140" s="129">
        <f>D139</f>
        <v>1.5</v>
      </c>
      <c r="E140" s="129">
        <f t="shared" ref="E140:N140" si="27">E139</f>
        <v>0.6</v>
      </c>
      <c r="F140" s="129">
        <f t="shared" si="27"/>
        <v>19.9</v>
      </c>
      <c r="G140" s="129">
        <f t="shared" si="27"/>
        <v>7.6</v>
      </c>
      <c r="H140" s="129">
        <f t="shared" si="27"/>
        <v>39.9</v>
      </c>
      <c r="I140" s="129">
        <f t="shared" si="27"/>
        <v>26.6</v>
      </c>
      <c r="J140" s="129">
        <f t="shared" si="27"/>
        <v>0.57</v>
      </c>
      <c r="K140" s="129">
        <f t="shared" si="27"/>
        <v>0</v>
      </c>
      <c r="L140" s="129">
        <f t="shared" si="27"/>
        <v>0.04</v>
      </c>
      <c r="M140" s="129">
        <f t="shared" si="27"/>
        <v>9.5</v>
      </c>
      <c r="N140" s="129">
        <f t="shared" si="27"/>
        <v>89</v>
      </c>
      <c r="O140" s="245"/>
      <c r="P140" s="134"/>
    </row>
    <row r="141" spans="1:16">
      <c r="A141" s="222"/>
      <c r="B141" s="195" t="s">
        <v>35</v>
      </c>
      <c r="C141" s="223">
        <f>N140*90/N158</f>
        <v>6.28481757551981</v>
      </c>
      <c r="D141" s="129"/>
      <c r="E141" s="129"/>
      <c r="F141" s="129"/>
      <c r="G141" s="139"/>
      <c r="H141" s="123"/>
      <c r="I141" s="123"/>
      <c r="J141" s="147"/>
      <c r="K141" s="148"/>
      <c r="L141" s="147"/>
      <c r="M141" s="147"/>
      <c r="N141" s="148"/>
      <c r="O141" s="245"/>
      <c r="P141" s="134"/>
    </row>
    <row r="142" spans="1:16">
      <c r="A142" s="199" t="s">
        <v>36</v>
      </c>
      <c r="B142" s="136" t="s">
        <v>112</v>
      </c>
      <c r="C142" s="206">
        <v>30</v>
      </c>
      <c r="D142" s="138">
        <v>0.6</v>
      </c>
      <c r="E142" s="138">
        <v>1.5</v>
      </c>
      <c r="F142" s="138">
        <v>3.4</v>
      </c>
      <c r="G142" s="139">
        <v>9.2</v>
      </c>
      <c r="H142" s="123">
        <v>12.4</v>
      </c>
      <c r="I142" s="123">
        <v>21</v>
      </c>
      <c r="J142" s="147">
        <v>0.37</v>
      </c>
      <c r="K142" s="148">
        <v>0</v>
      </c>
      <c r="L142" s="147">
        <v>0.02</v>
      </c>
      <c r="M142" s="147">
        <v>1.54</v>
      </c>
      <c r="N142" s="148">
        <v>27.5</v>
      </c>
      <c r="O142" s="149">
        <v>54</v>
      </c>
      <c r="P142" s="134"/>
    </row>
    <row r="143" spans="1:16">
      <c r="A143" s="222"/>
      <c r="B143" s="136" t="s">
        <v>113</v>
      </c>
      <c r="C143" s="206">
        <v>150</v>
      </c>
      <c r="D143" s="138">
        <v>1.4</v>
      </c>
      <c r="E143" s="138">
        <v>2.1</v>
      </c>
      <c r="F143" s="138">
        <v>10.1</v>
      </c>
      <c r="G143" s="139">
        <v>14.1</v>
      </c>
      <c r="H143" s="123">
        <v>12</v>
      </c>
      <c r="I143" s="123">
        <v>31.4</v>
      </c>
      <c r="J143" s="147">
        <v>0.5</v>
      </c>
      <c r="K143" s="148">
        <v>4.8</v>
      </c>
      <c r="L143" s="147">
        <v>0.05</v>
      </c>
      <c r="M143" s="147">
        <v>3.45</v>
      </c>
      <c r="N143" s="148">
        <v>63</v>
      </c>
      <c r="O143" s="149">
        <v>85</v>
      </c>
      <c r="P143" s="134"/>
    </row>
    <row r="144" spans="1:16">
      <c r="A144" s="135"/>
      <c r="B144" s="54" t="s">
        <v>114</v>
      </c>
      <c r="C144" s="55">
        <v>50</v>
      </c>
      <c r="D144" s="56">
        <v>8</v>
      </c>
      <c r="E144" s="56">
        <v>7.4</v>
      </c>
      <c r="F144" s="56">
        <v>9.2</v>
      </c>
      <c r="G144" s="56">
        <v>22</v>
      </c>
      <c r="H144" s="57">
        <v>13.1</v>
      </c>
      <c r="I144" s="108">
        <v>87.8</v>
      </c>
      <c r="J144" s="109">
        <v>0.9</v>
      </c>
      <c r="K144" s="110">
        <v>0.9</v>
      </c>
      <c r="L144" s="109">
        <v>0.05</v>
      </c>
      <c r="M144" s="109">
        <v>0.42</v>
      </c>
      <c r="N144" s="110">
        <v>134</v>
      </c>
      <c r="O144" s="111">
        <v>305</v>
      </c>
      <c r="P144" s="134"/>
    </row>
    <row r="145" spans="1:16">
      <c r="A145" s="135"/>
      <c r="B145" s="58" t="s">
        <v>40</v>
      </c>
      <c r="C145" s="59">
        <v>110</v>
      </c>
      <c r="D145" s="60">
        <v>2.5</v>
      </c>
      <c r="E145" s="60">
        <v>3.9</v>
      </c>
      <c r="F145" s="60">
        <v>11.6</v>
      </c>
      <c r="G145" s="60">
        <v>61</v>
      </c>
      <c r="H145" s="141">
        <v>22.7</v>
      </c>
      <c r="I145" s="152">
        <v>44.2</v>
      </c>
      <c r="J145" s="150">
        <v>0.9</v>
      </c>
      <c r="K145" s="151">
        <v>0</v>
      </c>
      <c r="L145" s="150">
        <v>0.03</v>
      </c>
      <c r="M145" s="150">
        <v>18.9</v>
      </c>
      <c r="N145" s="151">
        <v>88</v>
      </c>
      <c r="O145" s="127">
        <v>336</v>
      </c>
      <c r="P145" s="134"/>
    </row>
    <row r="146" customHeight="1" spans="1:16">
      <c r="A146" s="191"/>
      <c r="B146" s="58" t="s">
        <v>41</v>
      </c>
      <c r="C146" s="59">
        <v>150</v>
      </c>
      <c r="D146" s="60">
        <v>0.5</v>
      </c>
      <c r="E146" s="60">
        <v>0.3</v>
      </c>
      <c r="F146" s="60">
        <v>24.5</v>
      </c>
      <c r="G146" s="56">
        <v>30</v>
      </c>
      <c r="H146" s="57">
        <v>13.5</v>
      </c>
      <c r="I146" s="108">
        <v>10.5</v>
      </c>
      <c r="J146" s="109">
        <v>0.6</v>
      </c>
      <c r="K146" s="110"/>
      <c r="L146" s="109">
        <v>0.02</v>
      </c>
      <c r="M146" s="109">
        <v>3</v>
      </c>
      <c r="N146" s="110">
        <v>102</v>
      </c>
      <c r="O146" s="111">
        <v>399</v>
      </c>
      <c r="P146" s="134"/>
    </row>
    <row r="147" spans="1:16">
      <c r="A147" s="135"/>
      <c r="B147" s="54" t="s">
        <v>42</v>
      </c>
      <c r="C147" s="55">
        <v>30</v>
      </c>
      <c r="D147" s="56">
        <v>2</v>
      </c>
      <c r="E147" s="56">
        <v>0.3</v>
      </c>
      <c r="F147" s="56">
        <v>12</v>
      </c>
      <c r="G147" s="56">
        <v>11.4</v>
      </c>
      <c r="H147" s="57">
        <v>14.7</v>
      </c>
      <c r="I147" s="57">
        <v>46.8</v>
      </c>
      <c r="J147" s="109">
        <v>0.78</v>
      </c>
      <c r="K147" s="110"/>
      <c r="L147" s="109">
        <v>0.06</v>
      </c>
      <c r="M147" s="109">
        <v>0</v>
      </c>
      <c r="N147" s="110">
        <v>57</v>
      </c>
      <c r="O147" s="111"/>
      <c r="P147" s="134"/>
    </row>
    <row r="148" customHeight="1" spans="1:16">
      <c r="A148" s="222"/>
      <c r="B148" s="195" t="s">
        <v>31</v>
      </c>
      <c r="C148" s="220">
        <v>520</v>
      </c>
      <c r="D148" s="129">
        <f>D142+D143+D144+D145+D146+D147</f>
        <v>15</v>
      </c>
      <c r="E148" s="129">
        <f t="shared" ref="E148:N148" si="28">E142+E143+E144+E145+E146+E147</f>
        <v>15.5</v>
      </c>
      <c r="F148" s="129">
        <f t="shared" si="28"/>
        <v>70.8</v>
      </c>
      <c r="G148" s="129">
        <f t="shared" si="28"/>
        <v>147.7</v>
      </c>
      <c r="H148" s="129">
        <f t="shared" si="28"/>
        <v>88.4</v>
      </c>
      <c r="I148" s="129">
        <f t="shared" si="28"/>
        <v>241.7</v>
      </c>
      <c r="J148" s="129">
        <f t="shared" si="28"/>
        <v>4.05</v>
      </c>
      <c r="K148" s="129">
        <f t="shared" si="28"/>
        <v>5.7</v>
      </c>
      <c r="L148" s="129">
        <f t="shared" si="28"/>
        <v>0.23</v>
      </c>
      <c r="M148" s="129">
        <f t="shared" si="28"/>
        <v>27.31</v>
      </c>
      <c r="N148" s="129">
        <f t="shared" si="28"/>
        <v>471.5</v>
      </c>
      <c r="O148" s="245"/>
      <c r="P148" s="134"/>
    </row>
    <row r="149" spans="1:16">
      <c r="A149" s="222"/>
      <c r="B149" s="62" t="s">
        <v>43</v>
      </c>
      <c r="C149" s="223">
        <f>N148*90/N158</f>
        <v>33.295409964692</v>
      </c>
      <c r="D149" s="129"/>
      <c r="E149" s="129"/>
      <c r="F149" s="129"/>
      <c r="G149" s="139"/>
      <c r="H149" s="123"/>
      <c r="I149" s="123"/>
      <c r="J149" s="147"/>
      <c r="K149" s="148"/>
      <c r="L149" s="147"/>
      <c r="M149" s="147"/>
      <c r="N149" s="148"/>
      <c r="O149" s="245"/>
      <c r="P149" s="134"/>
    </row>
    <row r="150" spans="1:16">
      <c r="A150" s="211" t="s">
        <v>44</v>
      </c>
      <c r="B150" s="136" t="s">
        <v>115</v>
      </c>
      <c r="C150" s="137">
        <v>60</v>
      </c>
      <c r="D150" s="138">
        <v>10.7</v>
      </c>
      <c r="E150" s="138">
        <v>6.6</v>
      </c>
      <c r="F150" s="138">
        <v>6.5</v>
      </c>
      <c r="G150" s="209">
        <v>31.6</v>
      </c>
      <c r="H150" s="131">
        <v>18.1</v>
      </c>
      <c r="I150" s="131">
        <v>110.4</v>
      </c>
      <c r="J150" s="275">
        <v>0.45</v>
      </c>
      <c r="K150" s="276">
        <v>15.6</v>
      </c>
      <c r="L150" s="275">
        <v>0.05</v>
      </c>
      <c r="M150" s="275">
        <v>0.31</v>
      </c>
      <c r="N150" s="276">
        <v>126</v>
      </c>
      <c r="O150" s="277">
        <v>255</v>
      </c>
      <c r="P150" s="134"/>
    </row>
    <row r="151" spans="1:16">
      <c r="A151" s="211"/>
      <c r="B151" s="136" t="s">
        <v>69</v>
      </c>
      <c r="C151" s="137">
        <v>30</v>
      </c>
      <c r="D151" s="138">
        <v>0.3</v>
      </c>
      <c r="E151" s="138">
        <v>1</v>
      </c>
      <c r="F151" s="138">
        <v>1.6</v>
      </c>
      <c r="G151" s="209">
        <v>4.8</v>
      </c>
      <c r="H151" s="131">
        <v>3.5</v>
      </c>
      <c r="I151" s="131">
        <v>6.6</v>
      </c>
      <c r="J151" s="275">
        <v>0.15</v>
      </c>
      <c r="K151" s="276">
        <v>7.2</v>
      </c>
      <c r="L151" s="275">
        <v>0.006</v>
      </c>
      <c r="M151" s="275">
        <v>0.8</v>
      </c>
      <c r="N151" s="276">
        <v>16</v>
      </c>
      <c r="O151" s="277">
        <v>348</v>
      </c>
      <c r="P151" s="134"/>
    </row>
    <row r="152" spans="1:16">
      <c r="A152" s="211"/>
      <c r="B152" s="58" t="s">
        <v>81</v>
      </c>
      <c r="C152" s="59">
        <v>110</v>
      </c>
      <c r="D152" s="60">
        <v>3.3</v>
      </c>
      <c r="E152" s="60">
        <v>2.1</v>
      </c>
      <c r="F152" s="60">
        <v>17.1</v>
      </c>
      <c r="G152" s="56">
        <v>6.2</v>
      </c>
      <c r="H152" s="57">
        <v>52.8</v>
      </c>
      <c r="I152" s="108">
        <v>79.8</v>
      </c>
      <c r="J152" s="109">
        <v>1.8</v>
      </c>
      <c r="K152" s="110">
        <v>15</v>
      </c>
      <c r="L152" s="109">
        <v>0.08</v>
      </c>
      <c r="M152" s="109">
        <v>0</v>
      </c>
      <c r="N152" s="110">
        <v>100</v>
      </c>
      <c r="O152" s="111">
        <v>314</v>
      </c>
      <c r="P152" s="134"/>
    </row>
    <row r="153" spans="1:16">
      <c r="A153" s="211"/>
      <c r="B153" s="253" t="s">
        <v>83</v>
      </c>
      <c r="C153" s="254">
        <v>150</v>
      </c>
      <c r="D153" s="255">
        <v>4.4</v>
      </c>
      <c r="E153" s="255">
        <v>3.8</v>
      </c>
      <c r="F153" s="255">
        <v>6</v>
      </c>
      <c r="G153" s="255">
        <v>180</v>
      </c>
      <c r="H153" s="108">
        <v>21</v>
      </c>
      <c r="I153" s="108">
        <v>135</v>
      </c>
      <c r="J153" s="265">
        <v>0.15</v>
      </c>
      <c r="K153" s="266">
        <v>30</v>
      </c>
      <c r="L153" s="265">
        <v>0.06</v>
      </c>
      <c r="M153" s="265">
        <v>1.05</v>
      </c>
      <c r="N153" s="266">
        <v>75</v>
      </c>
      <c r="O153" s="267">
        <v>401</v>
      </c>
      <c r="P153" s="134"/>
    </row>
    <row r="154" spans="1:16">
      <c r="A154" s="199"/>
      <c r="B154" s="58" t="s">
        <v>116</v>
      </c>
      <c r="C154" s="155">
        <v>25</v>
      </c>
      <c r="D154" s="60">
        <v>1.98</v>
      </c>
      <c r="E154" s="60">
        <v>2.03</v>
      </c>
      <c r="F154" s="60">
        <v>13.62</v>
      </c>
      <c r="G154" s="56">
        <v>5.6</v>
      </c>
      <c r="H154" s="57">
        <v>7.1</v>
      </c>
      <c r="I154" s="108">
        <v>19.1</v>
      </c>
      <c r="J154" s="109">
        <v>0.35</v>
      </c>
      <c r="K154" s="110">
        <v>4</v>
      </c>
      <c r="L154" s="109">
        <v>0.03</v>
      </c>
      <c r="M154" s="109">
        <v>0</v>
      </c>
      <c r="N154" s="110">
        <v>81</v>
      </c>
      <c r="O154" s="111">
        <v>467</v>
      </c>
      <c r="P154" s="134"/>
    </row>
    <row r="155" spans="1:16">
      <c r="A155" s="199"/>
      <c r="B155" s="67" t="s">
        <v>50</v>
      </c>
      <c r="C155" s="55">
        <v>15</v>
      </c>
      <c r="D155" s="56">
        <v>1.2</v>
      </c>
      <c r="E155" s="56">
        <v>0.2</v>
      </c>
      <c r="F155" s="56">
        <v>7.3</v>
      </c>
      <c r="G155" s="56">
        <v>3.5</v>
      </c>
      <c r="H155" s="57">
        <v>5</v>
      </c>
      <c r="I155" s="57">
        <v>13.1</v>
      </c>
      <c r="J155" s="109">
        <v>0.3</v>
      </c>
      <c r="K155" s="110"/>
      <c r="L155" s="109">
        <v>0.03</v>
      </c>
      <c r="M155" s="109">
        <v>0</v>
      </c>
      <c r="N155" s="110">
        <v>35</v>
      </c>
      <c r="O155" s="111"/>
      <c r="P155" s="134"/>
    </row>
    <row r="156" spans="1:16">
      <c r="A156" s="218"/>
      <c r="B156" s="195" t="s">
        <v>31</v>
      </c>
      <c r="C156" s="220">
        <v>390</v>
      </c>
      <c r="D156" s="129">
        <f>D150+D151+D152+D153+D154+D155</f>
        <v>21.88</v>
      </c>
      <c r="E156" s="129">
        <f t="shared" ref="E156:N156" si="29">E150+E151+E152+E153+E154+E155</f>
        <v>15.73</v>
      </c>
      <c r="F156" s="129">
        <f t="shared" si="29"/>
        <v>52.12</v>
      </c>
      <c r="G156" s="129">
        <f t="shared" si="29"/>
        <v>231.7</v>
      </c>
      <c r="H156" s="129">
        <f t="shared" si="29"/>
        <v>107.5</v>
      </c>
      <c r="I156" s="129">
        <f t="shared" si="29"/>
        <v>364</v>
      </c>
      <c r="J156" s="129">
        <f t="shared" si="29"/>
        <v>3.2</v>
      </c>
      <c r="K156" s="129">
        <f t="shared" si="29"/>
        <v>71.8</v>
      </c>
      <c r="L156" s="129">
        <f t="shared" si="29"/>
        <v>0.256</v>
      </c>
      <c r="M156" s="129">
        <f t="shared" si="29"/>
        <v>2.16</v>
      </c>
      <c r="N156" s="129">
        <f t="shared" si="29"/>
        <v>433</v>
      </c>
      <c r="O156" s="278"/>
      <c r="P156" s="134"/>
    </row>
    <row r="157" spans="1:16">
      <c r="A157" s="218"/>
      <c r="B157" s="62" t="s">
        <v>51</v>
      </c>
      <c r="C157" s="223">
        <f>N156*90/N158</f>
        <v>30.5766967438211</v>
      </c>
      <c r="D157" s="129"/>
      <c r="E157" s="129"/>
      <c r="F157" s="129"/>
      <c r="G157" s="139"/>
      <c r="H157" s="123"/>
      <c r="I157" s="123"/>
      <c r="J157" s="147"/>
      <c r="K157" s="148"/>
      <c r="L157" s="147"/>
      <c r="M157" s="147"/>
      <c r="N157" s="148"/>
      <c r="O157" s="278"/>
      <c r="P157" s="134"/>
    </row>
    <row r="158" spans="1:16">
      <c r="A158" s="219"/>
      <c r="B158" s="195" t="s">
        <v>52</v>
      </c>
      <c r="C158" s="220"/>
      <c r="D158" s="129">
        <f t="shared" ref="D158:N158" si="30">D137+D140+D148+D156</f>
        <v>44.18</v>
      </c>
      <c r="E158" s="129">
        <f t="shared" si="30"/>
        <v>42.03</v>
      </c>
      <c r="F158" s="129">
        <f t="shared" si="30"/>
        <v>184.52</v>
      </c>
      <c r="G158" s="129">
        <f t="shared" si="30"/>
        <v>405.8</v>
      </c>
      <c r="H158" s="129">
        <f t="shared" si="30"/>
        <v>259.7</v>
      </c>
      <c r="I158" s="129">
        <f t="shared" si="30"/>
        <v>693.3</v>
      </c>
      <c r="J158" s="129">
        <f t="shared" si="30"/>
        <v>8.81</v>
      </c>
      <c r="K158" s="129">
        <f t="shared" si="30"/>
        <v>125.5</v>
      </c>
      <c r="L158" s="129">
        <f t="shared" si="30"/>
        <v>0.576</v>
      </c>
      <c r="M158" s="129">
        <f t="shared" si="30"/>
        <v>38.99</v>
      </c>
      <c r="N158" s="129">
        <f t="shared" si="30"/>
        <v>1274.5</v>
      </c>
      <c r="O158" s="245"/>
      <c r="P158" s="242"/>
    </row>
    <row r="159" ht="18.75" spans="1:16">
      <c r="A159" s="219"/>
      <c r="B159" s="216" t="s">
        <v>117</v>
      </c>
      <c r="C159" s="192"/>
      <c r="D159" s="217"/>
      <c r="E159" s="217"/>
      <c r="F159" s="217"/>
      <c r="G159" s="258"/>
      <c r="H159" s="259"/>
      <c r="I159" s="259"/>
      <c r="J159" s="268"/>
      <c r="K159" s="269"/>
      <c r="L159" s="268"/>
      <c r="M159" s="268"/>
      <c r="N159" s="269"/>
      <c r="O159" s="245"/>
      <c r="P159" s="134"/>
    </row>
    <row r="160" spans="1:16">
      <c r="A160" s="274" t="s">
        <v>26</v>
      </c>
      <c r="B160" s="58" t="s">
        <v>54</v>
      </c>
      <c r="C160" s="59" t="s">
        <v>55</v>
      </c>
      <c r="D160" s="60">
        <v>3.4</v>
      </c>
      <c r="E160" s="60">
        <v>6.1</v>
      </c>
      <c r="F160" s="60">
        <v>10.3</v>
      </c>
      <c r="G160" s="56">
        <v>68.3</v>
      </c>
      <c r="H160" s="57">
        <v>9.5</v>
      </c>
      <c r="I160" s="108">
        <v>55.2</v>
      </c>
      <c r="J160" s="109">
        <v>0.5</v>
      </c>
      <c r="K160" s="110">
        <v>26</v>
      </c>
      <c r="L160" s="109">
        <v>0.03</v>
      </c>
      <c r="M160" s="109">
        <v>0</v>
      </c>
      <c r="N160" s="110">
        <v>110</v>
      </c>
      <c r="O160" s="111">
        <v>3</v>
      </c>
      <c r="P160" s="134"/>
    </row>
    <row r="161" spans="1:16">
      <c r="A161" s="199"/>
      <c r="B161" s="58" t="s">
        <v>118</v>
      </c>
      <c r="C161" s="59">
        <v>180</v>
      </c>
      <c r="D161" s="60">
        <v>5</v>
      </c>
      <c r="E161" s="60">
        <v>4.6</v>
      </c>
      <c r="F161" s="60">
        <v>17.5</v>
      </c>
      <c r="G161" s="56">
        <v>145.4</v>
      </c>
      <c r="H161" s="57">
        <v>21.7</v>
      </c>
      <c r="I161" s="108">
        <v>124.2</v>
      </c>
      <c r="J161" s="109">
        <v>0.46</v>
      </c>
      <c r="K161" s="110">
        <v>27.5</v>
      </c>
      <c r="L161" s="109">
        <v>0.08</v>
      </c>
      <c r="M161" s="109">
        <v>0.82</v>
      </c>
      <c r="N161" s="110">
        <v>128</v>
      </c>
      <c r="O161" s="111">
        <v>93</v>
      </c>
      <c r="P161" s="134"/>
    </row>
    <row r="162" spans="1:16">
      <c r="A162" s="135"/>
      <c r="B162" s="58" t="s">
        <v>29</v>
      </c>
      <c r="C162" s="59" t="s">
        <v>30</v>
      </c>
      <c r="D162" s="60">
        <v>0.1</v>
      </c>
      <c r="E162" s="60">
        <v>0</v>
      </c>
      <c r="F162" s="60">
        <v>7.1</v>
      </c>
      <c r="G162" s="60">
        <v>9.4</v>
      </c>
      <c r="H162" s="141">
        <v>1.3</v>
      </c>
      <c r="I162" s="152">
        <v>2.4</v>
      </c>
      <c r="J162" s="150">
        <v>0.21</v>
      </c>
      <c r="K162" s="151"/>
      <c r="L162" s="150">
        <v>0</v>
      </c>
      <c r="M162" s="150">
        <v>1.42</v>
      </c>
      <c r="N162" s="151">
        <v>29</v>
      </c>
      <c r="O162" s="127">
        <v>393</v>
      </c>
      <c r="P162" s="134"/>
    </row>
    <row r="163" spans="1:16">
      <c r="A163" s="135"/>
      <c r="B163" s="183" t="s">
        <v>31</v>
      </c>
      <c r="C163" s="193">
        <v>362</v>
      </c>
      <c r="D163" s="194">
        <f>D160+D161+D162</f>
        <v>8.5</v>
      </c>
      <c r="E163" s="194">
        <f t="shared" ref="E163:N163" si="31">E160+E161+E162</f>
        <v>10.7</v>
      </c>
      <c r="F163" s="194">
        <f t="shared" si="31"/>
        <v>34.9</v>
      </c>
      <c r="G163" s="194">
        <f t="shared" si="31"/>
        <v>223.1</v>
      </c>
      <c r="H163" s="194">
        <f t="shared" si="31"/>
        <v>32.5</v>
      </c>
      <c r="I163" s="194">
        <f t="shared" si="31"/>
        <v>181.8</v>
      </c>
      <c r="J163" s="194">
        <f t="shared" si="31"/>
        <v>1.17</v>
      </c>
      <c r="K163" s="194">
        <f t="shared" si="31"/>
        <v>53.5</v>
      </c>
      <c r="L163" s="194">
        <f t="shared" si="31"/>
        <v>0.11</v>
      </c>
      <c r="M163" s="194">
        <f t="shared" si="31"/>
        <v>2.24</v>
      </c>
      <c r="N163" s="194">
        <f t="shared" si="31"/>
        <v>267</v>
      </c>
      <c r="O163" s="149"/>
      <c r="P163" s="134"/>
    </row>
    <row r="164" ht="15.75" customHeight="1" spans="1:16">
      <c r="A164" s="135"/>
      <c r="B164" s="195" t="s">
        <v>32</v>
      </c>
      <c r="C164" s="196">
        <f>N163*90/N180</f>
        <v>20.0333472280117</v>
      </c>
      <c r="D164" s="194"/>
      <c r="E164" s="194"/>
      <c r="F164" s="194"/>
      <c r="G164" s="197"/>
      <c r="H164" s="198"/>
      <c r="I164" s="198"/>
      <c r="J164" s="243"/>
      <c r="K164" s="244"/>
      <c r="L164" s="243"/>
      <c r="M164" s="243"/>
      <c r="N164" s="244"/>
      <c r="O164" s="149"/>
      <c r="P164" s="134"/>
    </row>
    <row r="165" spans="1:16">
      <c r="A165" s="199" t="s">
        <v>33</v>
      </c>
      <c r="B165" s="29" t="s">
        <v>59</v>
      </c>
      <c r="C165" s="30">
        <v>95</v>
      </c>
      <c r="D165" s="35">
        <v>0.4</v>
      </c>
      <c r="E165" s="36">
        <v>0.4</v>
      </c>
      <c r="F165" s="36">
        <v>9.4</v>
      </c>
      <c r="G165" s="31">
        <v>15.2</v>
      </c>
      <c r="H165" s="32">
        <v>8.6</v>
      </c>
      <c r="I165" s="131">
        <v>10.5</v>
      </c>
      <c r="J165" s="95">
        <v>2.1</v>
      </c>
      <c r="K165" s="96">
        <v>0</v>
      </c>
      <c r="L165" s="95">
        <v>0.01</v>
      </c>
      <c r="M165" s="95">
        <v>9.5</v>
      </c>
      <c r="N165" s="96">
        <v>42</v>
      </c>
      <c r="O165" s="98"/>
      <c r="P165" s="134"/>
    </row>
    <row r="166" spans="1:16">
      <c r="A166" s="222"/>
      <c r="B166" s="195" t="s">
        <v>31</v>
      </c>
      <c r="C166" s="220">
        <v>95</v>
      </c>
      <c r="D166" s="129">
        <f>D165</f>
        <v>0.4</v>
      </c>
      <c r="E166" s="129">
        <f t="shared" ref="E166:N166" si="32">E165</f>
        <v>0.4</v>
      </c>
      <c r="F166" s="129">
        <f t="shared" si="32"/>
        <v>9.4</v>
      </c>
      <c r="G166" s="129">
        <f t="shared" si="32"/>
        <v>15.2</v>
      </c>
      <c r="H166" s="129">
        <f t="shared" si="32"/>
        <v>8.6</v>
      </c>
      <c r="I166" s="129">
        <f t="shared" si="32"/>
        <v>10.5</v>
      </c>
      <c r="J166" s="129">
        <f t="shared" si="32"/>
        <v>2.1</v>
      </c>
      <c r="K166" s="129">
        <f t="shared" si="32"/>
        <v>0</v>
      </c>
      <c r="L166" s="129">
        <f t="shared" si="32"/>
        <v>0.01</v>
      </c>
      <c r="M166" s="129">
        <f t="shared" si="32"/>
        <v>9.5</v>
      </c>
      <c r="N166" s="129">
        <f t="shared" si="32"/>
        <v>42</v>
      </c>
      <c r="O166" s="245"/>
      <c r="P166" s="134"/>
    </row>
    <row r="167" spans="1:16">
      <c r="A167" s="222"/>
      <c r="B167" s="195" t="s">
        <v>35</v>
      </c>
      <c r="C167" s="221">
        <f>N166*90/N180</f>
        <v>3.15131304710296</v>
      </c>
      <c r="D167" s="194"/>
      <c r="E167" s="194"/>
      <c r="F167" s="194"/>
      <c r="G167" s="197"/>
      <c r="H167" s="198"/>
      <c r="I167" s="198"/>
      <c r="J167" s="243"/>
      <c r="K167" s="244"/>
      <c r="L167" s="243"/>
      <c r="M167" s="243"/>
      <c r="N167" s="244"/>
      <c r="O167" s="149"/>
      <c r="P167" s="134"/>
    </row>
    <row r="168" spans="1:16">
      <c r="A168" s="199" t="s">
        <v>36</v>
      </c>
      <c r="B168" s="136" t="s">
        <v>119</v>
      </c>
      <c r="C168" s="137">
        <v>30</v>
      </c>
      <c r="D168" s="138">
        <v>0.37</v>
      </c>
      <c r="E168" s="138">
        <v>1.8</v>
      </c>
      <c r="F168" s="138">
        <v>2</v>
      </c>
      <c r="G168" s="187">
        <v>10.5</v>
      </c>
      <c r="H168" s="188">
        <v>6.3</v>
      </c>
      <c r="I168" s="188">
        <v>12.3</v>
      </c>
      <c r="J168" s="239">
        <v>0.4</v>
      </c>
      <c r="K168" s="240"/>
      <c r="L168" s="239">
        <v>0.006</v>
      </c>
      <c r="M168" s="239">
        <v>2.85</v>
      </c>
      <c r="N168" s="240">
        <v>25.5</v>
      </c>
      <c r="O168" s="245">
        <v>33</v>
      </c>
      <c r="P168" s="134"/>
    </row>
    <row r="169" ht="25.5" spans="1:16">
      <c r="A169" s="135"/>
      <c r="B169" s="136" t="s">
        <v>120</v>
      </c>
      <c r="C169" s="206" t="s">
        <v>62</v>
      </c>
      <c r="D169" s="138">
        <v>1.3</v>
      </c>
      <c r="E169" s="138">
        <v>3.5</v>
      </c>
      <c r="F169" s="138">
        <v>6.4</v>
      </c>
      <c r="G169" s="139">
        <v>26</v>
      </c>
      <c r="H169" s="123">
        <v>13.35</v>
      </c>
      <c r="I169" s="123">
        <v>28.6</v>
      </c>
      <c r="J169" s="147">
        <v>0.48</v>
      </c>
      <c r="K169" s="148"/>
      <c r="L169" s="147">
        <v>0.03</v>
      </c>
      <c r="M169" s="147">
        <v>11.08</v>
      </c>
      <c r="N169" s="148">
        <v>61</v>
      </c>
      <c r="O169" s="149">
        <v>67</v>
      </c>
      <c r="P169" s="134"/>
    </row>
    <row r="170" ht="25.5" spans="1:16">
      <c r="A170" s="135"/>
      <c r="B170" s="136" t="s">
        <v>121</v>
      </c>
      <c r="C170" s="206" t="s">
        <v>122</v>
      </c>
      <c r="D170" s="138">
        <v>18.4</v>
      </c>
      <c r="E170" s="138">
        <v>13</v>
      </c>
      <c r="F170" s="138">
        <v>27.5</v>
      </c>
      <c r="G170" s="139">
        <v>22.5</v>
      </c>
      <c r="H170" s="123">
        <v>41</v>
      </c>
      <c r="I170" s="123">
        <v>170.7</v>
      </c>
      <c r="J170" s="147">
        <v>1.65</v>
      </c>
      <c r="K170" s="148">
        <v>28</v>
      </c>
      <c r="L170" s="147">
        <v>0.17</v>
      </c>
      <c r="M170" s="147">
        <v>17.85</v>
      </c>
      <c r="N170" s="148">
        <v>293</v>
      </c>
      <c r="O170" s="149" t="s">
        <v>123</v>
      </c>
      <c r="P170" s="134"/>
    </row>
    <row r="171" spans="1:16">
      <c r="A171" s="135"/>
      <c r="B171" s="58" t="s">
        <v>67</v>
      </c>
      <c r="C171" s="59">
        <v>150</v>
      </c>
      <c r="D171" s="60">
        <v>0.2</v>
      </c>
      <c r="E171" s="60">
        <v>0</v>
      </c>
      <c r="F171" s="60">
        <v>16.6</v>
      </c>
      <c r="G171" s="56">
        <v>10.4</v>
      </c>
      <c r="H171" s="57">
        <v>3.7</v>
      </c>
      <c r="I171" s="108">
        <v>7.1</v>
      </c>
      <c r="J171" s="109">
        <v>0.2</v>
      </c>
      <c r="K171" s="110">
        <v>0</v>
      </c>
      <c r="L171" s="109">
        <v>0</v>
      </c>
      <c r="M171" s="109">
        <v>18.3</v>
      </c>
      <c r="N171" s="110">
        <v>67</v>
      </c>
      <c r="O171" s="111">
        <v>378</v>
      </c>
      <c r="P171" s="134"/>
    </row>
    <row r="172" spans="1:16">
      <c r="A172" s="135"/>
      <c r="B172" s="54" t="s">
        <v>42</v>
      </c>
      <c r="C172" s="55">
        <v>30</v>
      </c>
      <c r="D172" s="56">
        <v>2</v>
      </c>
      <c r="E172" s="56">
        <v>0.3</v>
      </c>
      <c r="F172" s="56">
        <v>12</v>
      </c>
      <c r="G172" s="56">
        <v>11.4</v>
      </c>
      <c r="H172" s="57">
        <v>14.7</v>
      </c>
      <c r="I172" s="57">
        <v>46.8</v>
      </c>
      <c r="J172" s="109">
        <v>0.78</v>
      </c>
      <c r="K172" s="110"/>
      <c r="L172" s="109">
        <v>0.06</v>
      </c>
      <c r="M172" s="109">
        <v>0</v>
      </c>
      <c r="N172" s="110">
        <v>57</v>
      </c>
      <c r="O172" s="111"/>
      <c r="P172" s="134"/>
    </row>
    <row r="173" spans="1:16">
      <c r="A173" s="135"/>
      <c r="B173" s="195" t="s">
        <v>31</v>
      </c>
      <c r="C173" s="220">
        <v>540</v>
      </c>
      <c r="D173" s="129">
        <f>D168+D169+D170+D171+D172</f>
        <v>22.27</v>
      </c>
      <c r="E173" s="129">
        <f t="shared" ref="E173:N173" si="33">E168+E169+E170+E171+E172</f>
        <v>18.6</v>
      </c>
      <c r="F173" s="129">
        <f t="shared" si="33"/>
        <v>64.5</v>
      </c>
      <c r="G173" s="129">
        <f t="shared" si="33"/>
        <v>80.8</v>
      </c>
      <c r="H173" s="129">
        <f t="shared" si="33"/>
        <v>79.05</v>
      </c>
      <c r="I173" s="129">
        <f t="shared" si="33"/>
        <v>265.5</v>
      </c>
      <c r="J173" s="129">
        <f t="shared" si="33"/>
        <v>3.51</v>
      </c>
      <c r="K173" s="129">
        <f t="shared" si="33"/>
        <v>28</v>
      </c>
      <c r="L173" s="129">
        <f t="shared" si="33"/>
        <v>0.266</v>
      </c>
      <c r="M173" s="129">
        <f t="shared" si="33"/>
        <v>50.08</v>
      </c>
      <c r="N173" s="129">
        <f t="shared" si="33"/>
        <v>503.5</v>
      </c>
      <c r="O173" s="149"/>
      <c r="P173" s="134"/>
    </row>
    <row r="174" spans="1:16">
      <c r="A174" s="135"/>
      <c r="B174" s="62" t="s">
        <v>43</v>
      </c>
      <c r="C174" s="223">
        <f>N173*90/N180</f>
        <v>37.7782409337224</v>
      </c>
      <c r="D174" s="129"/>
      <c r="E174" s="129"/>
      <c r="F174" s="129"/>
      <c r="G174" s="197"/>
      <c r="H174" s="198"/>
      <c r="I174" s="198"/>
      <c r="J174" s="243"/>
      <c r="K174" s="244"/>
      <c r="L174" s="243"/>
      <c r="M174" s="243"/>
      <c r="N174" s="244"/>
      <c r="O174" s="149"/>
      <c r="P174" s="134"/>
    </row>
    <row r="175" spans="1:16">
      <c r="A175" s="211" t="s">
        <v>44</v>
      </c>
      <c r="B175" s="58" t="s">
        <v>124</v>
      </c>
      <c r="C175" s="59" t="s">
        <v>107</v>
      </c>
      <c r="D175" s="60">
        <v>19.2</v>
      </c>
      <c r="E175" s="60">
        <v>6.9</v>
      </c>
      <c r="F175" s="60">
        <v>27.9</v>
      </c>
      <c r="G175" s="56">
        <v>156.7</v>
      </c>
      <c r="H175" s="57">
        <v>29.1</v>
      </c>
      <c r="I175" s="108">
        <v>244.7</v>
      </c>
      <c r="J175" s="109">
        <v>0.8</v>
      </c>
      <c r="K175" s="110">
        <v>85.8</v>
      </c>
      <c r="L175" s="109"/>
      <c r="M175" s="109">
        <v>0.25</v>
      </c>
      <c r="N175" s="110">
        <v>250</v>
      </c>
      <c r="O175" s="111" t="s">
        <v>125</v>
      </c>
      <c r="P175" s="134"/>
    </row>
    <row r="176" spans="1:16">
      <c r="A176" s="218"/>
      <c r="B176" s="214" t="s">
        <v>48</v>
      </c>
      <c r="C176" s="55">
        <v>180</v>
      </c>
      <c r="D176" s="56">
        <v>5</v>
      </c>
      <c r="E176" s="56">
        <v>4.6</v>
      </c>
      <c r="F176" s="56">
        <v>8.5</v>
      </c>
      <c r="G176" s="56">
        <v>226.8</v>
      </c>
      <c r="H176" s="57">
        <v>26.5</v>
      </c>
      <c r="I176" s="108">
        <v>170.1</v>
      </c>
      <c r="J176" s="109">
        <v>0.19</v>
      </c>
      <c r="K176" s="110">
        <v>38</v>
      </c>
      <c r="L176" s="109">
        <v>0.08</v>
      </c>
      <c r="M176" s="109">
        <v>2.46</v>
      </c>
      <c r="N176" s="110">
        <v>102</v>
      </c>
      <c r="O176" s="111">
        <v>400</v>
      </c>
      <c r="P176" s="134"/>
    </row>
    <row r="177" spans="1:16">
      <c r="A177" s="219"/>
      <c r="B177" s="67" t="s">
        <v>50</v>
      </c>
      <c r="C177" s="55">
        <v>15</v>
      </c>
      <c r="D177" s="56">
        <v>1.2</v>
      </c>
      <c r="E177" s="56">
        <v>0.2</v>
      </c>
      <c r="F177" s="56">
        <v>7.3</v>
      </c>
      <c r="G177" s="56">
        <v>3.5</v>
      </c>
      <c r="H177" s="57">
        <v>5</v>
      </c>
      <c r="I177" s="57">
        <v>13.1</v>
      </c>
      <c r="J177" s="109">
        <v>0.3</v>
      </c>
      <c r="K177" s="110"/>
      <c r="L177" s="109">
        <v>0.03</v>
      </c>
      <c r="M177" s="109">
        <v>0</v>
      </c>
      <c r="N177" s="110">
        <v>35</v>
      </c>
      <c r="O177" s="111"/>
      <c r="P177" s="134"/>
    </row>
    <row r="178" spans="1:16">
      <c r="A178" s="222"/>
      <c r="B178" s="195" t="s">
        <v>31</v>
      </c>
      <c r="C178" s="223">
        <v>372</v>
      </c>
      <c r="D178" s="129">
        <f>D175+D176+D177</f>
        <v>25.4</v>
      </c>
      <c r="E178" s="129">
        <f t="shared" ref="E178:N178" si="34">E175+E176+E177</f>
        <v>11.7</v>
      </c>
      <c r="F178" s="129">
        <f t="shared" si="34"/>
        <v>43.7</v>
      </c>
      <c r="G178" s="129">
        <f t="shared" si="34"/>
        <v>387</v>
      </c>
      <c r="H178" s="129">
        <f t="shared" si="34"/>
        <v>60.6</v>
      </c>
      <c r="I178" s="129">
        <f t="shared" si="34"/>
        <v>427.9</v>
      </c>
      <c r="J178" s="129">
        <f t="shared" si="34"/>
        <v>1.29</v>
      </c>
      <c r="K178" s="129">
        <f t="shared" si="34"/>
        <v>123.8</v>
      </c>
      <c r="L178" s="129">
        <f t="shared" si="34"/>
        <v>0.11</v>
      </c>
      <c r="M178" s="129">
        <f t="shared" si="34"/>
        <v>2.71</v>
      </c>
      <c r="N178" s="129">
        <f t="shared" si="34"/>
        <v>387</v>
      </c>
      <c r="O178" s="149"/>
      <c r="P178" s="134"/>
    </row>
    <row r="179" spans="1:16">
      <c r="A179" s="199"/>
      <c r="B179" s="62" t="s">
        <v>51</v>
      </c>
      <c r="C179" s="223">
        <f>N178*90/N180</f>
        <v>29.037098791163</v>
      </c>
      <c r="D179" s="129"/>
      <c r="E179" s="129"/>
      <c r="F179" s="129"/>
      <c r="G179" s="139"/>
      <c r="H179" s="123"/>
      <c r="I179" s="123"/>
      <c r="J179" s="147"/>
      <c r="K179" s="148"/>
      <c r="L179" s="147"/>
      <c r="M179" s="147"/>
      <c r="N179" s="148"/>
      <c r="O179" s="149"/>
      <c r="P179" s="134"/>
    </row>
    <row r="180" spans="1:16">
      <c r="A180" s="135"/>
      <c r="B180" s="195" t="s">
        <v>52</v>
      </c>
      <c r="C180" s="220"/>
      <c r="D180" s="129">
        <f t="shared" ref="D180:N180" si="35">D163+D166+D173+D178</f>
        <v>56.57</v>
      </c>
      <c r="E180" s="129">
        <f t="shared" si="35"/>
        <v>41.4</v>
      </c>
      <c r="F180" s="129">
        <f t="shared" si="35"/>
        <v>152.5</v>
      </c>
      <c r="G180" s="129">
        <f t="shared" si="35"/>
        <v>706.1</v>
      </c>
      <c r="H180" s="129">
        <f t="shared" si="35"/>
        <v>180.75</v>
      </c>
      <c r="I180" s="129">
        <f t="shared" si="35"/>
        <v>885.7</v>
      </c>
      <c r="J180" s="129">
        <f t="shared" si="35"/>
        <v>8.07</v>
      </c>
      <c r="K180" s="129">
        <f t="shared" si="35"/>
        <v>205.3</v>
      </c>
      <c r="L180" s="129">
        <f t="shared" si="35"/>
        <v>0.496</v>
      </c>
      <c r="M180" s="129">
        <f t="shared" si="35"/>
        <v>64.53</v>
      </c>
      <c r="N180" s="129">
        <f t="shared" si="35"/>
        <v>1199.5</v>
      </c>
      <c r="O180" s="245"/>
      <c r="P180" s="134"/>
    </row>
    <row r="181" ht="18.75" spans="1:16">
      <c r="A181" s="135"/>
      <c r="B181" s="216" t="s">
        <v>126</v>
      </c>
      <c r="C181" s="192"/>
      <c r="D181" s="217"/>
      <c r="E181" s="217"/>
      <c r="F181" s="217"/>
      <c r="G181" s="139"/>
      <c r="H181" s="123"/>
      <c r="I181" s="123"/>
      <c r="J181" s="147"/>
      <c r="K181" s="148"/>
      <c r="L181" s="147"/>
      <c r="M181" s="147"/>
      <c r="N181" s="148"/>
      <c r="O181" s="149"/>
      <c r="P181" s="134"/>
    </row>
    <row r="182" spans="1:16">
      <c r="A182" s="274" t="s">
        <v>26</v>
      </c>
      <c r="B182" s="67" t="s">
        <v>27</v>
      </c>
      <c r="C182" s="55">
        <v>25</v>
      </c>
      <c r="D182" s="56">
        <v>1.6</v>
      </c>
      <c r="E182" s="56">
        <v>4.2</v>
      </c>
      <c r="F182" s="56">
        <v>10.3</v>
      </c>
      <c r="G182" s="56">
        <v>5.8</v>
      </c>
      <c r="H182" s="57">
        <v>6.2</v>
      </c>
      <c r="I182" s="108">
        <v>18.2</v>
      </c>
      <c r="J182" s="109">
        <v>0.4</v>
      </c>
      <c r="K182" s="110">
        <v>25</v>
      </c>
      <c r="L182" s="109">
        <v>0.03</v>
      </c>
      <c r="M182" s="109">
        <v>0</v>
      </c>
      <c r="N182" s="110">
        <v>85</v>
      </c>
      <c r="O182" s="132">
        <v>1</v>
      </c>
      <c r="P182" s="134"/>
    </row>
    <row r="183" ht="25.5" spans="1:16">
      <c r="A183" s="274"/>
      <c r="B183" s="33" t="s">
        <v>28</v>
      </c>
      <c r="C183" s="34">
        <v>178</v>
      </c>
      <c r="D183" s="35">
        <v>5.2</v>
      </c>
      <c r="E183" s="36">
        <v>6</v>
      </c>
      <c r="F183" s="36">
        <v>23.7</v>
      </c>
      <c r="G183" s="31">
        <v>7.4</v>
      </c>
      <c r="H183" s="32">
        <v>4.7</v>
      </c>
      <c r="I183" s="131">
        <v>24.2</v>
      </c>
      <c r="J183" s="95">
        <v>0.3</v>
      </c>
      <c r="K183" s="96">
        <v>23</v>
      </c>
      <c r="L183" s="95">
        <v>0.03</v>
      </c>
      <c r="M183" s="95">
        <v>0</v>
      </c>
      <c r="N183" s="96">
        <v>169</v>
      </c>
      <c r="O183" s="98">
        <v>185</v>
      </c>
      <c r="P183" s="134"/>
    </row>
    <row r="184" spans="1:16">
      <c r="A184" s="222"/>
      <c r="B184" s="33" t="s">
        <v>98</v>
      </c>
      <c r="C184" s="34">
        <v>150</v>
      </c>
      <c r="D184" s="35">
        <v>2.1</v>
      </c>
      <c r="E184" s="35">
        <v>1.9</v>
      </c>
      <c r="F184" s="35">
        <v>10.6</v>
      </c>
      <c r="G184" s="35">
        <v>94.3</v>
      </c>
      <c r="H184" s="36">
        <v>10.5</v>
      </c>
      <c r="I184" s="128">
        <v>67.5</v>
      </c>
      <c r="J184" s="99">
        <v>0.1</v>
      </c>
      <c r="K184" s="100">
        <v>15</v>
      </c>
      <c r="L184" s="99">
        <v>0.03</v>
      </c>
      <c r="M184" s="99">
        <v>1.2</v>
      </c>
      <c r="N184" s="100">
        <v>68</v>
      </c>
      <c r="O184" s="101">
        <v>395</v>
      </c>
      <c r="P184" s="134"/>
    </row>
    <row r="185" spans="1:16">
      <c r="A185" s="222"/>
      <c r="B185" s="183" t="s">
        <v>31</v>
      </c>
      <c r="C185" s="193">
        <v>355</v>
      </c>
      <c r="D185" s="194">
        <f>D182+D183+D184</f>
        <v>8.9</v>
      </c>
      <c r="E185" s="194">
        <f t="shared" ref="E185:N185" si="36">E182+E183+E184</f>
        <v>12.1</v>
      </c>
      <c r="F185" s="194">
        <f t="shared" si="36"/>
        <v>44.6</v>
      </c>
      <c r="G185" s="194">
        <f t="shared" si="36"/>
        <v>107.5</v>
      </c>
      <c r="H185" s="194">
        <f t="shared" si="36"/>
        <v>21.4</v>
      </c>
      <c r="I185" s="194">
        <f t="shared" si="36"/>
        <v>109.9</v>
      </c>
      <c r="J185" s="194">
        <f t="shared" si="36"/>
        <v>0.8</v>
      </c>
      <c r="K185" s="194">
        <f t="shared" si="36"/>
        <v>63</v>
      </c>
      <c r="L185" s="194">
        <f t="shared" si="36"/>
        <v>0.09</v>
      </c>
      <c r="M185" s="194">
        <f t="shared" si="36"/>
        <v>1.2</v>
      </c>
      <c r="N185" s="194">
        <f t="shared" si="36"/>
        <v>322</v>
      </c>
      <c r="O185" s="149"/>
      <c r="P185" s="134"/>
    </row>
    <row r="186" spans="1:16">
      <c r="A186" s="222"/>
      <c r="B186" s="195" t="s">
        <v>32</v>
      </c>
      <c r="C186" s="196">
        <f>N185*90/N204</f>
        <v>19.4170854271357</v>
      </c>
      <c r="D186" s="194"/>
      <c r="E186" s="194"/>
      <c r="F186" s="194"/>
      <c r="G186" s="197"/>
      <c r="H186" s="198"/>
      <c r="I186" s="198"/>
      <c r="J186" s="243"/>
      <c r="K186" s="244"/>
      <c r="L186" s="243"/>
      <c r="M186" s="243"/>
      <c r="N186" s="244"/>
      <c r="O186" s="149"/>
      <c r="P186" s="134"/>
    </row>
    <row r="187" spans="1:16">
      <c r="A187" s="199" t="s">
        <v>33</v>
      </c>
      <c r="B187" s="29" t="s">
        <v>34</v>
      </c>
      <c r="C187" s="30">
        <v>95</v>
      </c>
      <c r="D187" s="35">
        <v>1.5</v>
      </c>
      <c r="E187" s="36">
        <v>0.6</v>
      </c>
      <c r="F187" s="36">
        <v>19.9</v>
      </c>
      <c r="G187" s="31">
        <v>7.6</v>
      </c>
      <c r="H187" s="32">
        <v>39.9</v>
      </c>
      <c r="I187" s="131">
        <v>26.6</v>
      </c>
      <c r="J187" s="95">
        <v>0.57</v>
      </c>
      <c r="K187" s="96"/>
      <c r="L187" s="95">
        <v>0.04</v>
      </c>
      <c r="M187" s="95">
        <v>9.5</v>
      </c>
      <c r="N187" s="96">
        <v>89</v>
      </c>
      <c r="O187" s="98"/>
      <c r="P187" s="134"/>
    </row>
    <row r="188" spans="1:16">
      <c r="A188" s="135"/>
      <c r="B188" s="195" t="s">
        <v>31</v>
      </c>
      <c r="C188" s="220">
        <v>95</v>
      </c>
      <c r="D188" s="129">
        <f>D187</f>
        <v>1.5</v>
      </c>
      <c r="E188" s="129">
        <f t="shared" ref="E188:N188" si="37">E187</f>
        <v>0.6</v>
      </c>
      <c r="F188" s="129">
        <f t="shared" si="37"/>
        <v>19.9</v>
      </c>
      <c r="G188" s="129">
        <f t="shared" si="37"/>
        <v>7.6</v>
      </c>
      <c r="H188" s="129">
        <f t="shared" si="37"/>
        <v>39.9</v>
      </c>
      <c r="I188" s="129">
        <f t="shared" si="37"/>
        <v>26.6</v>
      </c>
      <c r="J188" s="129">
        <f t="shared" si="37"/>
        <v>0.57</v>
      </c>
      <c r="K188" s="129">
        <f t="shared" si="37"/>
        <v>0</v>
      </c>
      <c r="L188" s="129">
        <f t="shared" si="37"/>
        <v>0.04</v>
      </c>
      <c r="M188" s="129">
        <f t="shared" si="37"/>
        <v>9.5</v>
      </c>
      <c r="N188" s="129">
        <f t="shared" si="37"/>
        <v>89</v>
      </c>
      <c r="O188" s="245"/>
      <c r="P188" s="134"/>
    </row>
    <row r="189" spans="1:16">
      <c r="A189" s="135"/>
      <c r="B189" s="195" t="s">
        <v>35</v>
      </c>
      <c r="C189" s="221">
        <f>N188*90/N204</f>
        <v>5.36683417085427</v>
      </c>
      <c r="D189" s="194"/>
      <c r="E189" s="194"/>
      <c r="F189" s="194"/>
      <c r="G189" s="197"/>
      <c r="H189" s="198"/>
      <c r="I189" s="198"/>
      <c r="J189" s="243"/>
      <c r="K189" s="244"/>
      <c r="L189" s="243"/>
      <c r="M189" s="243"/>
      <c r="N189" s="244"/>
      <c r="O189" s="149"/>
      <c r="P189" s="134"/>
    </row>
    <row r="190" spans="1:16">
      <c r="A190" s="199" t="s">
        <v>36</v>
      </c>
      <c r="B190" s="136" t="s">
        <v>127</v>
      </c>
      <c r="C190" s="206">
        <v>30</v>
      </c>
      <c r="D190" s="138">
        <v>0.43</v>
      </c>
      <c r="E190" s="138">
        <v>1.6</v>
      </c>
      <c r="F190" s="138">
        <v>2.64</v>
      </c>
      <c r="G190" s="187">
        <v>5.5</v>
      </c>
      <c r="H190" s="188">
        <v>5</v>
      </c>
      <c r="I190" s="188">
        <v>12.6</v>
      </c>
      <c r="J190" s="239">
        <v>0.3</v>
      </c>
      <c r="K190" s="240"/>
      <c r="L190" s="239">
        <v>0.02</v>
      </c>
      <c r="M190" s="239">
        <v>4.2</v>
      </c>
      <c r="N190" s="240">
        <v>26.5</v>
      </c>
      <c r="O190" s="245">
        <v>18</v>
      </c>
      <c r="P190" s="134"/>
    </row>
    <row r="191" ht="25.5" spans="1:16">
      <c r="A191" s="135"/>
      <c r="B191" s="58" t="s">
        <v>128</v>
      </c>
      <c r="C191" s="59" t="s">
        <v>78</v>
      </c>
      <c r="D191" s="60">
        <v>7.12</v>
      </c>
      <c r="E191" s="60">
        <v>5.23</v>
      </c>
      <c r="F191" s="60">
        <v>9.96</v>
      </c>
      <c r="G191" s="56">
        <v>25.93</v>
      </c>
      <c r="H191" s="57">
        <v>26.79</v>
      </c>
      <c r="I191" s="108">
        <v>88.8</v>
      </c>
      <c r="J191" s="109">
        <v>1.49</v>
      </c>
      <c r="K191" s="110">
        <v>3.6</v>
      </c>
      <c r="L191" s="109">
        <v>0.15</v>
      </c>
      <c r="M191" s="109">
        <v>3.7</v>
      </c>
      <c r="N191" s="110">
        <v>115</v>
      </c>
      <c r="O191" s="111" t="s">
        <v>129</v>
      </c>
      <c r="P191" s="134"/>
    </row>
    <row r="192" spans="1:16">
      <c r="A192" s="222"/>
      <c r="B192" s="58" t="s">
        <v>130</v>
      </c>
      <c r="C192" s="59">
        <v>160</v>
      </c>
      <c r="D192" s="60">
        <v>15.3</v>
      </c>
      <c r="E192" s="60">
        <v>6.8</v>
      </c>
      <c r="F192" s="60">
        <v>36.1</v>
      </c>
      <c r="G192" s="57">
        <v>26.1</v>
      </c>
      <c r="H192" s="57">
        <v>33</v>
      </c>
      <c r="I192" s="108">
        <v>241.9</v>
      </c>
      <c r="J192" s="109">
        <v>5.14</v>
      </c>
      <c r="K192" s="110">
        <v>4401</v>
      </c>
      <c r="L192" s="109">
        <v>0.25</v>
      </c>
      <c r="M192" s="109">
        <v>5.57</v>
      </c>
      <c r="N192" s="110">
        <v>260</v>
      </c>
      <c r="O192" s="111">
        <v>292</v>
      </c>
      <c r="P192" s="134"/>
    </row>
    <row r="193" spans="1:16">
      <c r="A193" s="135"/>
      <c r="B193" s="58" t="s">
        <v>41</v>
      </c>
      <c r="C193" s="59">
        <v>150</v>
      </c>
      <c r="D193" s="60">
        <v>0.5</v>
      </c>
      <c r="E193" s="60">
        <v>0.3</v>
      </c>
      <c r="F193" s="60">
        <v>24.5</v>
      </c>
      <c r="G193" s="56">
        <v>30</v>
      </c>
      <c r="H193" s="57">
        <v>13.5</v>
      </c>
      <c r="I193" s="108">
        <v>10.5</v>
      </c>
      <c r="J193" s="109">
        <v>0.6</v>
      </c>
      <c r="K193" s="110"/>
      <c r="L193" s="109">
        <v>0.02</v>
      </c>
      <c r="M193" s="109">
        <v>3</v>
      </c>
      <c r="N193" s="110">
        <v>102</v>
      </c>
      <c r="O193" s="111">
        <v>399</v>
      </c>
      <c r="P193" s="134"/>
    </row>
    <row r="194" spans="1:16">
      <c r="A194" s="135"/>
      <c r="B194" s="54" t="s">
        <v>42</v>
      </c>
      <c r="C194" s="55">
        <v>30</v>
      </c>
      <c r="D194" s="56">
        <v>2</v>
      </c>
      <c r="E194" s="56">
        <v>0.3</v>
      </c>
      <c r="F194" s="56">
        <v>12</v>
      </c>
      <c r="G194" s="56">
        <v>11.4</v>
      </c>
      <c r="H194" s="57">
        <v>14.7</v>
      </c>
      <c r="I194" s="57">
        <v>46.8</v>
      </c>
      <c r="J194" s="109">
        <v>0.78</v>
      </c>
      <c r="K194" s="110"/>
      <c r="L194" s="109">
        <v>0.06</v>
      </c>
      <c r="M194" s="109">
        <v>0</v>
      </c>
      <c r="N194" s="110">
        <v>57</v>
      </c>
      <c r="O194" s="111"/>
      <c r="P194" s="134"/>
    </row>
    <row r="195" spans="1:16">
      <c r="A195" s="135"/>
      <c r="B195" s="195" t="s">
        <v>31</v>
      </c>
      <c r="C195" s="220">
        <v>520</v>
      </c>
      <c r="D195" s="129">
        <f>D190+D191+D192+D193+D194</f>
        <v>25.35</v>
      </c>
      <c r="E195" s="129">
        <f t="shared" ref="E195:N195" si="38">E190+E191+E192+E193+E194</f>
        <v>14.23</v>
      </c>
      <c r="F195" s="129">
        <f t="shared" si="38"/>
        <v>85.2</v>
      </c>
      <c r="G195" s="129">
        <f t="shared" si="38"/>
        <v>98.93</v>
      </c>
      <c r="H195" s="129">
        <f t="shared" si="38"/>
        <v>92.99</v>
      </c>
      <c r="I195" s="129">
        <f t="shared" si="38"/>
        <v>400.6</v>
      </c>
      <c r="J195" s="129">
        <f t="shared" si="38"/>
        <v>8.31</v>
      </c>
      <c r="K195" s="129">
        <f t="shared" si="38"/>
        <v>4404.6</v>
      </c>
      <c r="L195" s="129">
        <f t="shared" si="38"/>
        <v>0.5</v>
      </c>
      <c r="M195" s="129">
        <f t="shared" si="38"/>
        <v>16.47</v>
      </c>
      <c r="N195" s="129">
        <f t="shared" si="38"/>
        <v>560.5</v>
      </c>
      <c r="O195" s="245"/>
      <c r="P195" s="134"/>
    </row>
    <row r="196" spans="1:16">
      <c r="A196" s="211"/>
      <c r="B196" s="62" t="s">
        <v>43</v>
      </c>
      <c r="C196" s="223">
        <f>N195*90/N204</f>
        <v>33.7989949748744</v>
      </c>
      <c r="D196" s="129"/>
      <c r="E196" s="129"/>
      <c r="F196" s="129"/>
      <c r="G196" s="139"/>
      <c r="H196" s="123"/>
      <c r="I196" s="123"/>
      <c r="J196" s="147"/>
      <c r="K196" s="148"/>
      <c r="L196" s="147"/>
      <c r="M196" s="147"/>
      <c r="N196" s="148"/>
      <c r="O196" s="245"/>
      <c r="P196" s="134"/>
    </row>
    <row r="197" spans="1:16">
      <c r="A197" s="211" t="s">
        <v>44</v>
      </c>
      <c r="B197" s="67" t="s">
        <v>131</v>
      </c>
      <c r="C197" s="55">
        <v>30</v>
      </c>
      <c r="D197" s="56">
        <v>0.3</v>
      </c>
      <c r="E197" s="56">
        <v>2.1</v>
      </c>
      <c r="F197" s="56">
        <v>2.1</v>
      </c>
      <c r="G197" s="56">
        <v>12.3</v>
      </c>
      <c r="H197" s="57">
        <v>10.5</v>
      </c>
      <c r="I197" s="108">
        <v>20.1</v>
      </c>
      <c r="J197" s="109">
        <v>2.1</v>
      </c>
      <c r="K197" s="110"/>
      <c r="L197" s="109">
        <v>0.01</v>
      </c>
      <c r="M197" s="109">
        <v>2.1</v>
      </c>
      <c r="N197" s="110">
        <v>29</v>
      </c>
      <c r="O197" s="132"/>
      <c r="P197" s="134"/>
    </row>
    <row r="198" spans="1:16">
      <c r="A198" s="215"/>
      <c r="B198" s="58" t="s">
        <v>132</v>
      </c>
      <c r="C198" s="59">
        <v>150</v>
      </c>
      <c r="D198" s="60">
        <v>15.6</v>
      </c>
      <c r="E198" s="141">
        <v>19.5</v>
      </c>
      <c r="F198" s="141">
        <v>2.9</v>
      </c>
      <c r="G198" s="60">
        <v>107.1</v>
      </c>
      <c r="H198" s="141">
        <v>18</v>
      </c>
      <c r="I198" s="141">
        <v>242.5</v>
      </c>
      <c r="J198" s="150">
        <v>2.8</v>
      </c>
      <c r="K198" s="151">
        <v>346</v>
      </c>
      <c r="L198" s="150">
        <v>0.09</v>
      </c>
      <c r="M198" s="150">
        <v>0.3</v>
      </c>
      <c r="N198" s="151">
        <v>299</v>
      </c>
      <c r="O198" s="101">
        <v>215</v>
      </c>
      <c r="P198" s="134"/>
    </row>
    <row r="199" spans="1:16">
      <c r="A199" s="211"/>
      <c r="B199" s="253" t="s">
        <v>83</v>
      </c>
      <c r="C199" s="254">
        <v>150</v>
      </c>
      <c r="D199" s="255">
        <v>4.35</v>
      </c>
      <c r="E199" s="255">
        <v>3.75</v>
      </c>
      <c r="F199" s="255">
        <v>6</v>
      </c>
      <c r="G199" s="255">
        <v>180</v>
      </c>
      <c r="H199" s="108">
        <v>21</v>
      </c>
      <c r="I199" s="108">
        <v>135</v>
      </c>
      <c r="J199" s="265">
        <v>0.15</v>
      </c>
      <c r="K199" s="266">
        <v>30</v>
      </c>
      <c r="L199" s="265">
        <v>0.06</v>
      </c>
      <c r="M199" s="265">
        <v>1.05</v>
      </c>
      <c r="N199" s="266">
        <v>75</v>
      </c>
      <c r="O199" s="267">
        <v>401</v>
      </c>
      <c r="P199" s="134"/>
    </row>
    <row r="200" spans="1:16">
      <c r="A200" s="252"/>
      <c r="B200" s="136" t="s">
        <v>133</v>
      </c>
      <c r="C200" s="137">
        <v>20</v>
      </c>
      <c r="D200" s="138">
        <v>2.1</v>
      </c>
      <c r="E200" s="138">
        <v>1.1</v>
      </c>
      <c r="F200" s="138">
        <v>15.3</v>
      </c>
      <c r="G200" s="209">
        <v>8.6</v>
      </c>
      <c r="H200" s="131">
        <v>4.4</v>
      </c>
      <c r="I200" s="131">
        <v>24.4</v>
      </c>
      <c r="J200" s="275">
        <v>0.3</v>
      </c>
      <c r="K200" s="276"/>
      <c r="L200" s="275">
        <v>0.02</v>
      </c>
      <c r="M200" s="275">
        <v>0</v>
      </c>
      <c r="N200" s="276">
        <v>83</v>
      </c>
      <c r="O200" s="286"/>
      <c r="P200" s="134"/>
    </row>
    <row r="201" spans="1:16">
      <c r="A201" s="199"/>
      <c r="B201" s="67" t="s">
        <v>50</v>
      </c>
      <c r="C201" s="55">
        <v>15</v>
      </c>
      <c r="D201" s="56">
        <v>1.2</v>
      </c>
      <c r="E201" s="56">
        <v>0.15</v>
      </c>
      <c r="F201" s="56">
        <v>7.3</v>
      </c>
      <c r="G201" s="56">
        <v>3.45</v>
      </c>
      <c r="H201" s="57">
        <v>4.95</v>
      </c>
      <c r="I201" s="108">
        <v>13.1</v>
      </c>
      <c r="J201" s="109">
        <v>0.3</v>
      </c>
      <c r="K201" s="110"/>
      <c r="L201" s="109">
        <v>0.03</v>
      </c>
      <c r="M201" s="109">
        <v>0</v>
      </c>
      <c r="N201" s="110">
        <v>35</v>
      </c>
      <c r="O201" s="111"/>
      <c r="P201" s="134"/>
    </row>
    <row r="202" spans="1:16">
      <c r="A202" s="219"/>
      <c r="B202" s="195" t="s">
        <v>31</v>
      </c>
      <c r="C202" s="220">
        <v>365</v>
      </c>
      <c r="D202" s="129">
        <f>D197+D198+D199+D200+D201</f>
        <v>23.55</v>
      </c>
      <c r="E202" s="129">
        <f t="shared" ref="E202:N202" si="39">E197+E198+E199+E200+E201</f>
        <v>26.6</v>
      </c>
      <c r="F202" s="129">
        <f t="shared" si="39"/>
        <v>33.6</v>
      </c>
      <c r="G202" s="129">
        <f t="shared" si="39"/>
        <v>311.45</v>
      </c>
      <c r="H202" s="129">
        <f t="shared" si="39"/>
        <v>58.85</v>
      </c>
      <c r="I202" s="129">
        <f t="shared" si="39"/>
        <v>435.1</v>
      </c>
      <c r="J202" s="129">
        <f t="shared" si="39"/>
        <v>5.65</v>
      </c>
      <c r="K202" s="129">
        <f t="shared" si="39"/>
        <v>376</v>
      </c>
      <c r="L202" s="129">
        <f t="shared" si="39"/>
        <v>0.21</v>
      </c>
      <c r="M202" s="129">
        <f t="shared" si="39"/>
        <v>3.45</v>
      </c>
      <c r="N202" s="129">
        <f t="shared" si="39"/>
        <v>521</v>
      </c>
      <c r="O202" s="245"/>
      <c r="P202" s="134"/>
    </row>
    <row r="203" spans="1:16">
      <c r="A203" s="199"/>
      <c r="B203" s="62" t="s">
        <v>51</v>
      </c>
      <c r="C203" s="223">
        <f>N202*90/N204</f>
        <v>31.4170854271357</v>
      </c>
      <c r="D203" s="129"/>
      <c r="E203" s="129"/>
      <c r="F203" s="129"/>
      <c r="G203" s="188"/>
      <c r="H203" s="188"/>
      <c r="I203" s="188"/>
      <c r="J203" s="239"/>
      <c r="K203" s="240"/>
      <c r="L203" s="239"/>
      <c r="M203" s="239"/>
      <c r="N203" s="240"/>
      <c r="O203" s="245"/>
      <c r="P203" s="134"/>
    </row>
    <row r="204" spans="1:16">
      <c r="A204" s="199"/>
      <c r="B204" s="195" t="s">
        <v>52</v>
      </c>
      <c r="C204" s="220"/>
      <c r="D204" s="129">
        <f>D185+D188+D195+D202</f>
        <v>59.3</v>
      </c>
      <c r="E204" s="129">
        <f t="shared" ref="E204:N204" si="40">E185+E188+E195+E202</f>
        <v>53.53</v>
      </c>
      <c r="F204" s="129">
        <f t="shared" si="40"/>
        <v>183.3</v>
      </c>
      <c r="G204" s="129">
        <f t="shared" si="40"/>
        <v>525.48</v>
      </c>
      <c r="H204" s="129">
        <f t="shared" si="40"/>
        <v>213.14</v>
      </c>
      <c r="I204" s="129">
        <f t="shared" si="40"/>
        <v>972.2</v>
      </c>
      <c r="J204" s="129">
        <f t="shared" si="40"/>
        <v>15.33</v>
      </c>
      <c r="K204" s="129">
        <f t="shared" si="40"/>
        <v>4843.6</v>
      </c>
      <c r="L204" s="129">
        <f t="shared" si="40"/>
        <v>0.84</v>
      </c>
      <c r="M204" s="129">
        <f t="shared" si="40"/>
        <v>30.62</v>
      </c>
      <c r="N204" s="129">
        <f t="shared" si="40"/>
        <v>1492.5</v>
      </c>
      <c r="O204" s="245"/>
      <c r="P204" s="134"/>
    </row>
    <row r="205" ht="18.75" spans="1:16">
      <c r="A205" s="135"/>
      <c r="B205" s="216" t="s">
        <v>134</v>
      </c>
      <c r="C205" s="192"/>
      <c r="D205" s="217"/>
      <c r="E205" s="217"/>
      <c r="F205" s="217"/>
      <c r="G205" s="202"/>
      <c r="H205" s="130"/>
      <c r="I205" s="130"/>
      <c r="J205" s="246"/>
      <c r="K205" s="247"/>
      <c r="L205" s="246"/>
      <c r="M205" s="246"/>
      <c r="N205" s="247"/>
      <c r="O205" s="245"/>
      <c r="P205" s="134"/>
    </row>
    <row r="206" spans="1:16">
      <c r="A206" s="274" t="s">
        <v>26</v>
      </c>
      <c r="B206" s="58" t="s">
        <v>54</v>
      </c>
      <c r="C206" s="59" t="s">
        <v>55</v>
      </c>
      <c r="D206" s="60">
        <v>3.4</v>
      </c>
      <c r="E206" s="60">
        <v>6.1</v>
      </c>
      <c r="F206" s="60">
        <v>10.3</v>
      </c>
      <c r="G206" s="56">
        <v>68.3</v>
      </c>
      <c r="H206" s="57">
        <v>9.5</v>
      </c>
      <c r="I206" s="108">
        <v>55.2</v>
      </c>
      <c r="J206" s="109">
        <v>0.5</v>
      </c>
      <c r="K206" s="110">
        <v>26</v>
      </c>
      <c r="L206" s="109">
        <v>0.03</v>
      </c>
      <c r="M206" s="109">
        <v>0</v>
      </c>
      <c r="N206" s="110">
        <v>110</v>
      </c>
      <c r="O206" s="111">
        <v>3</v>
      </c>
      <c r="P206" s="134"/>
    </row>
    <row r="207" ht="25.5" spans="1:16">
      <c r="A207" s="135"/>
      <c r="B207" s="33" t="s">
        <v>135</v>
      </c>
      <c r="C207" s="34">
        <v>178</v>
      </c>
      <c r="D207" s="60">
        <v>5.5</v>
      </c>
      <c r="E207" s="141">
        <v>7.3</v>
      </c>
      <c r="F207" s="141">
        <v>21.6</v>
      </c>
      <c r="G207" s="56">
        <v>15.8</v>
      </c>
      <c r="H207" s="57">
        <v>33.2</v>
      </c>
      <c r="I207" s="108">
        <v>88</v>
      </c>
      <c r="J207" s="109">
        <v>0.9</v>
      </c>
      <c r="K207" s="110">
        <v>23</v>
      </c>
      <c r="L207" s="109">
        <v>0.1</v>
      </c>
      <c r="M207" s="109">
        <v>0</v>
      </c>
      <c r="N207" s="110">
        <v>175</v>
      </c>
      <c r="O207" s="98">
        <v>185</v>
      </c>
      <c r="P207" s="134"/>
    </row>
    <row r="208" spans="1:16">
      <c r="A208" s="222"/>
      <c r="B208" s="58" t="s">
        <v>75</v>
      </c>
      <c r="C208" s="59">
        <v>150</v>
      </c>
      <c r="D208" s="60">
        <v>2.6</v>
      </c>
      <c r="E208" s="60">
        <v>2.3</v>
      </c>
      <c r="F208" s="60">
        <v>11.2</v>
      </c>
      <c r="G208" s="56">
        <v>112</v>
      </c>
      <c r="H208" s="32">
        <v>13.5</v>
      </c>
      <c r="I208" s="131">
        <v>82.6</v>
      </c>
      <c r="J208" s="95">
        <v>0.28</v>
      </c>
      <c r="K208" s="96">
        <v>18</v>
      </c>
      <c r="L208" s="95">
        <v>0.04</v>
      </c>
      <c r="M208" s="95">
        <v>1.19</v>
      </c>
      <c r="N208" s="96">
        <v>75</v>
      </c>
      <c r="O208" s="98">
        <v>394</v>
      </c>
      <c r="P208" s="134"/>
    </row>
    <row r="209" spans="1:16">
      <c r="A209" s="222"/>
      <c r="B209" s="183" t="s">
        <v>31</v>
      </c>
      <c r="C209" s="193">
        <v>360</v>
      </c>
      <c r="D209" s="194">
        <f>D206+D207+D208</f>
        <v>11.5</v>
      </c>
      <c r="E209" s="194">
        <f t="shared" ref="E209:N209" si="41">E206+E207+E208</f>
        <v>15.7</v>
      </c>
      <c r="F209" s="194">
        <f t="shared" si="41"/>
        <v>43.1</v>
      </c>
      <c r="G209" s="194">
        <f t="shared" si="41"/>
        <v>196.1</v>
      </c>
      <c r="H209" s="194">
        <f t="shared" si="41"/>
        <v>56.2</v>
      </c>
      <c r="I209" s="194">
        <f t="shared" si="41"/>
        <v>225.8</v>
      </c>
      <c r="J209" s="194">
        <f t="shared" si="41"/>
        <v>1.68</v>
      </c>
      <c r="K209" s="194">
        <f t="shared" si="41"/>
        <v>67</v>
      </c>
      <c r="L209" s="194">
        <f t="shared" si="41"/>
        <v>0.17</v>
      </c>
      <c r="M209" s="194">
        <f t="shared" si="41"/>
        <v>1.19</v>
      </c>
      <c r="N209" s="194">
        <f t="shared" si="41"/>
        <v>360</v>
      </c>
      <c r="O209" s="149"/>
      <c r="P209" s="134"/>
    </row>
    <row r="210" spans="1:16">
      <c r="A210" s="222"/>
      <c r="B210" s="195" t="s">
        <v>32</v>
      </c>
      <c r="C210" s="196">
        <f>N209*90/N228</f>
        <v>20.7692307692308</v>
      </c>
      <c r="D210" s="194"/>
      <c r="E210" s="194"/>
      <c r="F210" s="194"/>
      <c r="G210" s="197"/>
      <c r="H210" s="198"/>
      <c r="I210" s="198"/>
      <c r="J210" s="243"/>
      <c r="K210" s="244"/>
      <c r="L210" s="243"/>
      <c r="M210" s="243"/>
      <c r="N210" s="244"/>
      <c r="O210" s="149"/>
      <c r="P210" s="134"/>
    </row>
    <row r="211" spans="1:16">
      <c r="A211" s="199" t="s">
        <v>33</v>
      </c>
      <c r="B211" s="29" t="s">
        <v>34</v>
      </c>
      <c r="C211" s="30">
        <v>95</v>
      </c>
      <c r="D211" s="35">
        <v>1.5</v>
      </c>
      <c r="E211" s="36">
        <v>0.6</v>
      </c>
      <c r="F211" s="36">
        <v>19.9</v>
      </c>
      <c r="G211" s="31">
        <v>7.6</v>
      </c>
      <c r="H211" s="32">
        <v>39.9</v>
      </c>
      <c r="I211" s="131">
        <v>26.6</v>
      </c>
      <c r="J211" s="95">
        <v>0.57</v>
      </c>
      <c r="K211" s="96"/>
      <c r="L211" s="95">
        <v>0.04</v>
      </c>
      <c r="M211" s="95">
        <v>9.5</v>
      </c>
      <c r="N211" s="96">
        <v>89</v>
      </c>
      <c r="O211" s="98"/>
      <c r="P211" s="134"/>
    </row>
    <row r="212" spans="1:16">
      <c r="A212" s="135"/>
      <c r="B212" s="195" t="s">
        <v>31</v>
      </c>
      <c r="C212" s="220">
        <v>95</v>
      </c>
      <c r="D212" s="129">
        <f>D211</f>
        <v>1.5</v>
      </c>
      <c r="E212" s="129">
        <f t="shared" ref="E212:N212" si="42">E211</f>
        <v>0.6</v>
      </c>
      <c r="F212" s="129">
        <f t="shared" si="42"/>
        <v>19.9</v>
      </c>
      <c r="G212" s="129">
        <f t="shared" si="42"/>
        <v>7.6</v>
      </c>
      <c r="H212" s="129">
        <f t="shared" si="42"/>
        <v>39.9</v>
      </c>
      <c r="I212" s="129">
        <f t="shared" si="42"/>
        <v>26.6</v>
      </c>
      <c r="J212" s="129">
        <f t="shared" si="42"/>
        <v>0.57</v>
      </c>
      <c r="K212" s="129">
        <f t="shared" si="42"/>
        <v>0</v>
      </c>
      <c r="L212" s="129">
        <f t="shared" si="42"/>
        <v>0.04</v>
      </c>
      <c r="M212" s="129">
        <f t="shared" si="42"/>
        <v>9.5</v>
      </c>
      <c r="N212" s="129">
        <f t="shared" si="42"/>
        <v>89</v>
      </c>
      <c r="O212" s="245"/>
      <c r="P212" s="134"/>
    </row>
    <row r="213" spans="1:16">
      <c r="A213" s="135"/>
      <c r="B213" s="195" t="s">
        <v>35</v>
      </c>
      <c r="C213" s="223">
        <f>N212*90/N228</f>
        <v>5.13461538461539</v>
      </c>
      <c r="D213" s="129"/>
      <c r="E213" s="129"/>
      <c r="F213" s="129"/>
      <c r="G213" s="187"/>
      <c r="H213" s="188"/>
      <c r="I213" s="188"/>
      <c r="J213" s="239"/>
      <c r="K213" s="240"/>
      <c r="L213" s="239"/>
      <c r="M213" s="239"/>
      <c r="N213" s="240"/>
      <c r="O213" s="245"/>
      <c r="P213" s="134"/>
    </row>
    <row r="214" spans="1:16">
      <c r="A214" s="199" t="s">
        <v>36</v>
      </c>
      <c r="B214" s="58" t="s">
        <v>136</v>
      </c>
      <c r="C214" s="59">
        <v>30</v>
      </c>
      <c r="D214" s="60">
        <v>0.4</v>
      </c>
      <c r="E214" s="60">
        <v>1.5</v>
      </c>
      <c r="F214" s="60">
        <v>1.8</v>
      </c>
      <c r="G214" s="56">
        <v>11.2</v>
      </c>
      <c r="H214" s="57">
        <v>4.5</v>
      </c>
      <c r="I214" s="108">
        <v>7.4</v>
      </c>
      <c r="J214" s="109">
        <v>0.15</v>
      </c>
      <c r="K214" s="110"/>
      <c r="L214" s="109">
        <v>0.007</v>
      </c>
      <c r="M214" s="109">
        <v>10</v>
      </c>
      <c r="N214" s="110">
        <v>22</v>
      </c>
      <c r="O214" s="111" t="s">
        <v>65</v>
      </c>
      <c r="P214" s="134"/>
    </row>
    <row r="215" spans="1:16">
      <c r="A215" s="135"/>
      <c r="B215" s="58" t="s">
        <v>137</v>
      </c>
      <c r="C215" s="59">
        <v>150</v>
      </c>
      <c r="D215" s="60">
        <v>5.7</v>
      </c>
      <c r="E215" s="60">
        <v>7.3</v>
      </c>
      <c r="F215" s="60">
        <v>11.7</v>
      </c>
      <c r="G215" s="56">
        <v>27.2</v>
      </c>
      <c r="H215" s="57">
        <v>28.4</v>
      </c>
      <c r="I215" s="108">
        <v>105.9</v>
      </c>
      <c r="J215" s="109">
        <v>0.75</v>
      </c>
      <c r="K215" s="110">
        <v>9</v>
      </c>
      <c r="L215" s="109">
        <v>0.06</v>
      </c>
      <c r="M215" s="109">
        <v>5.47</v>
      </c>
      <c r="N215" s="110">
        <v>132</v>
      </c>
      <c r="O215" s="111">
        <v>87</v>
      </c>
      <c r="P215" s="134"/>
    </row>
    <row r="216" spans="1:16">
      <c r="A216" s="135"/>
      <c r="B216" s="58" t="s">
        <v>138</v>
      </c>
      <c r="C216" s="59" t="s">
        <v>139</v>
      </c>
      <c r="D216" s="60">
        <v>15.5</v>
      </c>
      <c r="E216" s="60">
        <v>12.4</v>
      </c>
      <c r="F216" s="60">
        <v>3.3</v>
      </c>
      <c r="G216" s="56">
        <v>33.4</v>
      </c>
      <c r="H216" s="57">
        <v>20.5</v>
      </c>
      <c r="I216" s="108">
        <v>116.8</v>
      </c>
      <c r="J216" s="109">
        <v>0.99</v>
      </c>
      <c r="K216" s="110">
        <v>20</v>
      </c>
      <c r="L216" s="109">
        <v>0.03</v>
      </c>
      <c r="M216" s="109">
        <v>0</v>
      </c>
      <c r="N216" s="110">
        <v>187</v>
      </c>
      <c r="O216" s="111">
        <v>278</v>
      </c>
      <c r="P216" s="134"/>
    </row>
    <row r="217" spans="1:16">
      <c r="A217" s="135"/>
      <c r="B217" s="58" t="s">
        <v>66</v>
      </c>
      <c r="C217" s="59">
        <v>110</v>
      </c>
      <c r="D217" s="60">
        <v>2.9</v>
      </c>
      <c r="E217" s="60">
        <v>1.7</v>
      </c>
      <c r="F217" s="60">
        <v>30.7</v>
      </c>
      <c r="G217" s="56">
        <v>1.8</v>
      </c>
      <c r="H217" s="57">
        <v>13.9</v>
      </c>
      <c r="I217" s="108">
        <v>57.1</v>
      </c>
      <c r="J217" s="109">
        <v>0.4</v>
      </c>
      <c r="K217" s="110">
        <v>15</v>
      </c>
      <c r="L217" s="109">
        <v>0.02</v>
      </c>
      <c r="M217" s="109">
        <v>0</v>
      </c>
      <c r="N217" s="110">
        <v>142</v>
      </c>
      <c r="O217" s="111">
        <v>316</v>
      </c>
      <c r="P217" s="134"/>
    </row>
    <row r="218" spans="1:16">
      <c r="A218" s="135"/>
      <c r="B218" s="58" t="s">
        <v>92</v>
      </c>
      <c r="C218" s="59">
        <v>150</v>
      </c>
      <c r="D218" s="60">
        <v>0.6</v>
      </c>
      <c r="E218" s="60">
        <v>0</v>
      </c>
      <c r="F218" s="60">
        <v>17.2</v>
      </c>
      <c r="G218" s="56">
        <v>23.9</v>
      </c>
      <c r="H218" s="57">
        <v>4.5</v>
      </c>
      <c r="I218" s="108">
        <v>11.6</v>
      </c>
      <c r="J218" s="109">
        <v>0.04</v>
      </c>
      <c r="K218" s="110"/>
      <c r="L218" s="109">
        <v>0</v>
      </c>
      <c r="M218" s="109">
        <v>0.3</v>
      </c>
      <c r="N218" s="110">
        <v>73</v>
      </c>
      <c r="O218" s="111">
        <v>376</v>
      </c>
      <c r="P218" s="134"/>
    </row>
    <row r="219" spans="1:16">
      <c r="A219" s="135"/>
      <c r="B219" s="54" t="s">
        <v>42</v>
      </c>
      <c r="C219" s="55">
        <v>30</v>
      </c>
      <c r="D219" s="56">
        <v>2</v>
      </c>
      <c r="E219" s="56">
        <v>0.3</v>
      </c>
      <c r="F219" s="56">
        <v>12</v>
      </c>
      <c r="G219" s="56">
        <v>11.4</v>
      </c>
      <c r="H219" s="57">
        <v>14.7</v>
      </c>
      <c r="I219" s="57">
        <v>46.8</v>
      </c>
      <c r="J219" s="109">
        <v>0.78</v>
      </c>
      <c r="K219" s="110"/>
      <c r="L219" s="109">
        <v>0.06</v>
      </c>
      <c r="M219" s="109">
        <v>0</v>
      </c>
      <c r="N219" s="110">
        <v>57</v>
      </c>
      <c r="O219" s="111"/>
      <c r="P219" s="134"/>
    </row>
    <row r="220" spans="1:16">
      <c r="A220" s="215"/>
      <c r="B220" s="195" t="s">
        <v>31</v>
      </c>
      <c r="C220" s="220">
        <v>520</v>
      </c>
      <c r="D220" s="129">
        <f>D214+D215+D216+D217+D218+D219</f>
        <v>27.1</v>
      </c>
      <c r="E220" s="129">
        <f t="shared" ref="E220:N220" si="43">E214+E215+E216+E217+E218+E219</f>
        <v>23.2</v>
      </c>
      <c r="F220" s="129">
        <f t="shared" si="43"/>
        <v>76.7</v>
      </c>
      <c r="G220" s="129">
        <f t="shared" si="43"/>
        <v>108.9</v>
      </c>
      <c r="H220" s="129">
        <f t="shared" si="43"/>
        <v>86.5</v>
      </c>
      <c r="I220" s="129">
        <f t="shared" si="43"/>
        <v>345.6</v>
      </c>
      <c r="J220" s="129">
        <f t="shared" si="43"/>
        <v>3.11</v>
      </c>
      <c r="K220" s="129">
        <f t="shared" si="43"/>
        <v>44</v>
      </c>
      <c r="L220" s="129">
        <f t="shared" si="43"/>
        <v>0.177</v>
      </c>
      <c r="M220" s="129">
        <f t="shared" si="43"/>
        <v>15.77</v>
      </c>
      <c r="N220" s="129">
        <f t="shared" si="43"/>
        <v>613</v>
      </c>
      <c r="O220" s="245"/>
      <c r="P220" s="134"/>
    </row>
    <row r="221" spans="1:16">
      <c r="A221" s="218"/>
      <c r="B221" s="62" t="s">
        <v>43</v>
      </c>
      <c r="C221" s="223">
        <f>N220*90/N228</f>
        <v>35.3653846153846</v>
      </c>
      <c r="D221" s="129"/>
      <c r="E221" s="129"/>
      <c r="F221" s="129"/>
      <c r="G221" s="188"/>
      <c r="H221" s="188"/>
      <c r="I221" s="188"/>
      <c r="J221" s="239"/>
      <c r="K221" s="240"/>
      <c r="L221" s="239"/>
      <c r="M221" s="239"/>
      <c r="N221" s="240"/>
      <c r="O221" s="245"/>
      <c r="P221" s="134"/>
    </row>
    <row r="222" ht="25.5" spans="1:16">
      <c r="A222" s="211" t="s">
        <v>44</v>
      </c>
      <c r="B222" s="58" t="s">
        <v>140</v>
      </c>
      <c r="C222" s="59">
        <v>160</v>
      </c>
      <c r="D222" s="60">
        <v>14.1</v>
      </c>
      <c r="E222" s="60">
        <v>11.6</v>
      </c>
      <c r="F222" s="60">
        <v>27.1</v>
      </c>
      <c r="G222" s="56">
        <v>96</v>
      </c>
      <c r="H222" s="57">
        <v>35.7</v>
      </c>
      <c r="I222" s="108">
        <v>220</v>
      </c>
      <c r="J222" s="109">
        <v>1</v>
      </c>
      <c r="K222" s="110">
        <v>50</v>
      </c>
      <c r="L222" s="109">
        <v>0.12</v>
      </c>
      <c r="M222" s="109">
        <v>0.1</v>
      </c>
      <c r="N222" s="110">
        <v>263</v>
      </c>
      <c r="O222" s="111">
        <v>250</v>
      </c>
      <c r="P222" s="134"/>
    </row>
    <row r="223" spans="1:16">
      <c r="A223" s="219"/>
      <c r="B223" s="214" t="s">
        <v>48</v>
      </c>
      <c r="C223" s="55">
        <v>150</v>
      </c>
      <c r="D223" s="56">
        <v>4.2</v>
      </c>
      <c r="E223" s="56">
        <v>3.84</v>
      </c>
      <c r="F223" s="56">
        <v>7.1</v>
      </c>
      <c r="G223" s="56">
        <v>189</v>
      </c>
      <c r="H223" s="57">
        <v>22.1</v>
      </c>
      <c r="I223" s="108">
        <v>141.8</v>
      </c>
      <c r="J223" s="109">
        <v>0.16</v>
      </c>
      <c r="K223" s="110">
        <v>31.7</v>
      </c>
      <c r="L223" s="109">
        <v>0.07</v>
      </c>
      <c r="M223" s="109">
        <v>2.05</v>
      </c>
      <c r="N223" s="110">
        <v>87</v>
      </c>
      <c r="O223" s="111">
        <v>400</v>
      </c>
      <c r="P223" s="242"/>
    </row>
    <row r="224" spans="1:16">
      <c r="A224" s="219"/>
      <c r="B224" s="58" t="s">
        <v>141</v>
      </c>
      <c r="C224" s="155">
        <v>40</v>
      </c>
      <c r="D224" s="60">
        <v>2.4</v>
      </c>
      <c r="E224" s="60">
        <v>2.5</v>
      </c>
      <c r="F224" s="60">
        <v>21.6</v>
      </c>
      <c r="G224" s="56">
        <v>7.1</v>
      </c>
      <c r="H224" s="57">
        <v>8.3</v>
      </c>
      <c r="I224" s="108">
        <v>18.4</v>
      </c>
      <c r="J224" s="109">
        <v>0.57</v>
      </c>
      <c r="K224" s="110">
        <v>15</v>
      </c>
      <c r="L224" s="109">
        <v>0.03</v>
      </c>
      <c r="M224" s="109">
        <v>0.9</v>
      </c>
      <c r="N224" s="110">
        <v>113</v>
      </c>
      <c r="O224" s="111" t="s">
        <v>142</v>
      </c>
      <c r="P224" s="242"/>
    </row>
    <row r="225" spans="1:16">
      <c r="A225" s="219"/>
      <c r="B225" s="67" t="s">
        <v>50</v>
      </c>
      <c r="C225" s="55">
        <v>15</v>
      </c>
      <c r="D225" s="56">
        <v>1.2</v>
      </c>
      <c r="E225" s="56">
        <v>0.2</v>
      </c>
      <c r="F225" s="56">
        <v>7.3</v>
      </c>
      <c r="G225" s="56">
        <v>3.5</v>
      </c>
      <c r="H225" s="57">
        <v>5</v>
      </c>
      <c r="I225" s="57">
        <v>13.1</v>
      </c>
      <c r="J225" s="109">
        <v>0.3</v>
      </c>
      <c r="K225" s="110"/>
      <c r="L225" s="109">
        <v>0.03</v>
      </c>
      <c r="M225" s="109">
        <v>0</v>
      </c>
      <c r="N225" s="110">
        <v>35</v>
      </c>
      <c r="O225" s="111"/>
      <c r="P225" s="134"/>
    </row>
    <row r="226" spans="1:16">
      <c r="A226" s="219"/>
      <c r="B226" s="195" t="s">
        <v>31</v>
      </c>
      <c r="C226" s="223">
        <v>365</v>
      </c>
      <c r="D226" s="129">
        <f>D222+D223+D224+D225</f>
        <v>21.9</v>
      </c>
      <c r="E226" s="129">
        <f t="shared" ref="E226:N226" si="44">E222+E223+E224+E225</f>
        <v>18.14</v>
      </c>
      <c r="F226" s="129">
        <f t="shared" si="44"/>
        <v>63.1</v>
      </c>
      <c r="G226" s="129">
        <f t="shared" si="44"/>
        <v>295.6</v>
      </c>
      <c r="H226" s="129">
        <f t="shared" si="44"/>
        <v>71.1</v>
      </c>
      <c r="I226" s="129">
        <f t="shared" si="44"/>
        <v>393.3</v>
      </c>
      <c r="J226" s="129">
        <f t="shared" si="44"/>
        <v>2.03</v>
      </c>
      <c r="K226" s="129">
        <f t="shared" si="44"/>
        <v>96.7</v>
      </c>
      <c r="L226" s="129">
        <f t="shared" si="44"/>
        <v>0.25</v>
      </c>
      <c r="M226" s="129">
        <f t="shared" si="44"/>
        <v>3.05</v>
      </c>
      <c r="N226" s="129">
        <f t="shared" si="44"/>
        <v>498</v>
      </c>
      <c r="O226" s="149"/>
      <c r="P226" s="134"/>
    </row>
    <row r="227" spans="1:16">
      <c r="A227" s="135"/>
      <c r="B227" s="62" t="s">
        <v>51</v>
      </c>
      <c r="C227" s="223">
        <f>N226*90/N228</f>
        <v>28.7307692307692</v>
      </c>
      <c r="D227" s="129"/>
      <c r="E227" s="129"/>
      <c r="F227" s="129"/>
      <c r="G227" s="139"/>
      <c r="H227" s="123"/>
      <c r="I227" s="123"/>
      <c r="J227" s="147"/>
      <c r="K227" s="148"/>
      <c r="L227" s="147"/>
      <c r="M227" s="147"/>
      <c r="N227" s="148"/>
      <c r="O227" s="149"/>
      <c r="P227" s="134"/>
    </row>
    <row r="228" spans="1:16">
      <c r="A228" s="135"/>
      <c r="B228" s="195" t="s">
        <v>52</v>
      </c>
      <c r="C228" s="220"/>
      <c r="D228" s="129">
        <f t="shared" ref="D228:N228" si="45">D209+D212+D220+D226</f>
        <v>62</v>
      </c>
      <c r="E228" s="129">
        <f t="shared" si="45"/>
        <v>57.64</v>
      </c>
      <c r="F228" s="129">
        <f t="shared" si="45"/>
        <v>202.8</v>
      </c>
      <c r="G228" s="129">
        <f t="shared" si="45"/>
        <v>608.2</v>
      </c>
      <c r="H228" s="129">
        <f t="shared" si="45"/>
        <v>253.7</v>
      </c>
      <c r="I228" s="129">
        <f t="shared" si="45"/>
        <v>991.3</v>
      </c>
      <c r="J228" s="129">
        <f t="shared" si="45"/>
        <v>7.39</v>
      </c>
      <c r="K228" s="129">
        <f t="shared" si="45"/>
        <v>207.7</v>
      </c>
      <c r="L228" s="129">
        <f t="shared" si="45"/>
        <v>0.637</v>
      </c>
      <c r="M228" s="129">
        <f t="shared" si="45"/>
        <v>29.51</v>
      </c>
      <c r="N228" s="129">
        <f t="shared" si="45"/>
        <v>1560</v>
      </c>
      <c r="O228" s="245"/>
      <c r="P228" s="134"/>
    </row>
    <row r="229" ht="18.75" spans="1:16">
      <c r="A229" s="135"/>
      <c r="B229" s="216" t="s">
        <v>143</v>
      </c>
      <c r="C229" s="192"/>
      <c r="D229" s="217"/>
      <c r="E229" s="217"/>
      <c r="F229" s="217"/>
      <c r="G229" s="187"/>
      <c r="H229" s="188"/>
      <c r="I229" s="188"/>
      <c r="J229" s="239"/>
      <c r="K229" s="240"/>
      <c r="L229" s="239"/>
      <c r="M229" s="239"/>
      <c r="N229" s="240"/>
      <c r="O229" s="245"/>
      <c r="P229" s="134"/>
    </row>
    <row r="230" spans="1:16">
      <c r="A230" s="274" t="s">
        <v>26</v>
      </c>
      <c r="B230" s="67" t="s">
        <v>27</v>
      </c>
      <c r="C230" s="55">
        <v>25</v>
      </c>
      <c r="D230" s="56">
        <v>1.6</v>
      </c>
      <c r="E230" s="56">
        <v>4.2</v>
      </c>
      <c r="F230" s="56">
        <v>10.3</v>
      </c>
      <c r="G230" s="56">
        <v>5.8</v>
      </c>
      <c r="H230" s="57">
        <v>6.2</v>
      </c>
      <c r="I230" s="108">
        <v>18.2</v>
      </c>
      <c r="J230" s="109">
        <v>0.4</v>
      </c>
      <c r="K230" s="110">
        <v>25</v>
      </c>
      <c r="L230" s="109">
        <v>0.03</v>
      </c>
      <c r="M230" s="109">
        <v>0</v>
      </c>
      <c r="N230" s="110">
        <v>85</v>
      </c>
      <c r="O230" s="132">
        <v>1</v>
      </c>
      <c r="P230" s="134"/>
    </row>
    <row r="231" ht="30.75" customHeight="1" spans="1:16">
      <c r="A231" s="222"/>
      <c r="B231" s="33" t="s">
        <v>86</v>
      </c>
      <c r="C231" s="34">
        <v>178</v>
      </c>
      <c r="D231" s="35">
        <v>5.8</v>
      </c>
      <c r="E231" s="36">
        <v>6.4</v>
      </c>
      <c r="F231" s="36">
        <v>29.2</v>
      </c>
      <c r="G231" s="35">
        <v>15.3</v>
      </c>
      <c r="H231" s="36">
        <v>20.4</v>
      </c>
      <c r="I231" s="128">
        <v>41.2</v>
      </c>
      <c r="J231" s="99">
        <v>1.6</v>
      </c>
      <c r="K231" s="100">
        <v>23</v>
      </c>
      <c r="L231" s="99">
        <v>0.02</v>
      </c>
      <c r="M231" s="99">
        <v>0</v>
      </c>
      <c r="N231" s="100">
        <v>197</v>
      </c>
      <c r="O231" s="101">
        <v>185</v>
      </c>
      <c r="P231" s="134"/>
    </row>
    <row r="232" ht="17.25" customHeight="1" spans="1:16">
      <c r="A232" s="222"/>
      <c r="B232" s="58" t="s">
        <v>57</v>
      </c>
      <c r="C232" s="59" t="s">
        <v>58</v>
      </c>
      <c r="D232" s="60">
        <v>0</v>
      </c>
      <c r="E232" s="60">
        <v>0</v>
      </c>
      <c r="F232" s="60">
        <v>7</v>
      </c>
      <c r="G232" s="56">
        <v>8</v>
      </c>
      <c r="H232" s="57">
        <v>0.9</v>
      </c>
      <c r="I232" s="108">
        <v>1.6</v>
      </c>
      <c r="J232" s="109">
        <v>0.19</v>
      </c>
      <c r="K232" s="110"/>
      <c r="L232" s="109"/>
      <c r="M232" s="109">
        <v>0.02</v>
      </c>
      <c r="N232" s="110">
        <v>28</v>
      </c>
      <c r="O232" s="111">
        <v>392</v>
      </c>
      <c r="P232" s="134"/>
    </row>
    <row r="233" spans="1:16">
      <c r="A233" s="222"/>
      <c r="B233" s="183" t="s">
        <v>31</v>
      </c>
      <c r="C233" s="193">
        <v>353</v>
      </c>
      <c r="D233" s="194">
        <f>D230+D231+D232</f>
        <v>7.4</v>
      </c>
      <c r="E233" s="194">
        <f t="shared" ref="E233:N233" si="46">E230+E231+E232</f>
        <v>10.6</v>
      </c>
      <c r="F233" s="194">
        <f t="shared" si="46"/>
        <v>46.5</v>
      </c>
      <c r="G233" s="194">
        <f t="shared" si="46"/>
        <v>29.1</v>
      </c>
      <c r="H233" s="194">
        <f t="shared" si="46"/>
        <v>27.5</v>
      </c>
      <c r="I233" s="194">
        <f t="shared" si="46"/>
        <v>61</v>
      </c>
      <c r="J233" s="194">
        <f t="shared" si="46"/>
        <v>2.19</v>
      </c>
      <c r="K233" s="194">
        <f t="shared" si="46"/>
        <v>48</v>
      </c>
      <c r="L233" s="194">
        <f t="shared" si="46"/>
        <v>0.05</v>
      </c>
      <c r="M233" s="194">
        <f t="shared" si="46"/>
        <v>0.02</v>
      </c>
      <c r="N233" s="194">
        <f t="shared" si="46"/>
        <v>310</v>
      </c>
      <c r="O233" s="149"/>
      <c r="P233" s="134"/>
    </row>
    <row r="234" spans="1:16">
      <c r="A234" s="222"/>
      <c r="B234" s="195" t="s">
        <v>32</v>
      </c>
      <c r="C234" s="196">
        <f>N233*90/N252</f>
        <v>21.3793103448276</v>
      </c>
      <c r="D234" s="194"/>
      <c r="E234" s="194"/>
      <c r="F234" s="194"/>
      <c r="G234" s="197"/>
      <c r="H234" s="198"/>
      <c r="I234" s="198"/>
      <c r="J234" s="243"/>
      <c r="K234" s="244"/>
      <c r="L234" s="243"/>
      <c r="M234" s="243"/>
      <c r="N234" s="244"/>
      <c r="O234" s="149"/>
      <c r="P234" s="134"/>
    </row>
    <row r="235" spans="1:16">
      <c r="A235" s="199" t="s">
        <v>33</v>
      </c>
      <c r="B235" s="29" t="s">
        <v>34</v>
      </c>
      <c r="C235" s="30">
        <v>95</v>
      </c>
      <c r="D235" s="35">
        <v>1.5</v>
      </c>
      <c r="E235" s="36">
        <v>0.6</v>
      </c>
      <c r="F235" s="36">
        <v>19.9</v>
      </c>
      <c r="G235" s="31">
        <v>7.6</v>
      </c>
      <c r="H235" s="32">
        <v>39.9</v>
      </c>
      <c r="I235" s="131">
        <v>26.6</v>
      </c>
      <c r="J235" s="95">
        <v>0.57</v>
      </c>
      <c r="K235" s="96"/>
      <c r="L235" s="95">
        <v>0.04</v>
      </c>
      <c r="M235" s="95">
        <v>9.5</v>
      </c>
      <c r="N235" s="96">
        <v>89</v>
      </c>
      <c r="O235" s="98"/>
      <c r="P235" s="134"/>
    </row>
    <row r="236" spans="1:16">
      <c r="A236" s="135"/>
      <c r="B236" s="195" t="s">
        <v>31</v>
      </c>
      <c r="C236" s="220">
        <v>95</v>
      </c>
      <c r="D236" s="129">
        <f>D235</f>
        <v>1.5</v>
      </c>
      <c r="E236" s="129">
        <f t="shared" ref="E236:N236" si="47">E235</f>
        <v>0.6</v>
      </c>
      <c r="F236" s="129">
        <f t="shared" si="47"/>
        <v>19.9</v>
      </c>
      <c r="G236" s="129">
        <f t="shared" si="47"/>
        <v>7.6</v>
      </c>
      <c r="H236" s="129">
        <f t="shared" si="47"/>
        <v>39.9</v>
      </c>
      <c r="I236" s="129">
        <f t="shared" si="47"/>
        <v>26.6</v>
      </c>
      <c r="J236" s="129">
        <f t="shared" si="47"/>
        <v>0.57</v>
      </c>
      <c r="K236" s="129">
        <f t="shared" si="47"/>
        <v>0</v>
      </c>
      <c r="L236" s="129">
        <f t="shared" si="47"/>
        <v>0.04</v>
      </c>
      <c r="M236" s="129">
        <f t="shared" si="47"/>
        <v>9.5</v>
      </c>
      <c r="N236" s="129">
        <f t="shared" si="47"/>
        <v>89</v>
      </c>
      <c r="O236" s="245"/>
      <c r="P236" s="134"/>
    </row>
    <row r="237" spans="1:16">
      <c r="A237" s="135"/>
      <c r="B237" s="195" t="s">
        <v>35</v>
      </c>
      <c r="C237" s="221">
        <f>N236*90/N252</f>
        <v>6.13793103448276</v>
      </c>
      <c r="D237" s="194"/>
      <c r="E237" s="194"/>
      <c r="F237" s="194"/>
      <c r="G237" s="197"/>
      <c r="H237" s="198"/>
      <c r="I237" s="198"/>
      <c r="J237" s="243"/>
      <c r="K237" s="244"/>
      <c r="L237" s="243"/>
      <c r="M237" s="243"/>
      <c r="N237" s="244"/>
      <c r="O237" s="149"/>
      <c r="P237" s="134"/>
    </row>
    <row r="238" spans="1:16">
      <c r="A238" s="199" t="s">
        <v>36</v>
      </c>
      <c r="B238" s="58" t="s">
        <v>144</v>
      </c>
      <c r="C238" s="59">
        <v>30</v>
      </c>
      <c r="D238" s="60">
        <v>0.3</v>
      </c>
      <c r="E238" s="60">
        <v>1.9</v>
      </c>
      <c r="F238" s="60">
        <v>1.1</v>
      </c>
      <c r="G238" s="56">
        <v>5.6</v>
      </c>
      <c r="H238" s="57">
        <v>4.9</v>
      </c>
      <c r="I238" s="108">
        <v>10.4</v>
      </c>
      <c r="J238" s="109">
        <v>0.22</v>
      </c>
      <c r="K238" s="110"/>
      <c r="L238" s="109">
        <v>0.01</v>
      </c>
      <c r="M238" s="109">
        <v>5.03</v>
      </c>
      <c r="N238" s="110">
        <v>22</v>
      </c>
      <c r="O238" s="111">
        <v>15</v>
      </c>
      <c r="P238" s="134"/>
    </row>
    <row r="239" spans="1:16">
      <c r="A239" s="222"/>
      <c r="B239" s="58" t="s">
        <v>61</v>
      </c>
      <c r="C239" s="59" t="s">
        <v>62</v>
      </c>
      <c r="D239" s="60">
        <v>1.2</v>
      </c>
      <c r="E239" s="60">
        <v>3.5</v>
      </c>
      <c r="F239" s="60">
        <v>8.3</v>
      </c>
      <c r="G239" s="56">
        <v>26.6</v>
      </c>
      <c r="H239" s="57">
        <v>15.8</v>
      </c>
      <c r="I239" s="108">
        <v>31.9</v>
      </c>
      <c r="J239" s="109">
        <v>0.7</v>
      </c>
      <c r="K239" s="110"/>
      <c r="L239" s="109">
        <v>0.03</v>
      </c>
      <c r="M239" s="109">
        <v>6.2</v>
      </c>
      <c r="N239" s="110">
        <v>68</v>
      </c>
      <c r="O239" s="111">
        <v>57</v>
      </c>
      <c r="P239" s="134"/>
    </row>
    <row r="240" spans="1:16">
      <c r="A240" s="190"/>
      <c r="B240" s="54" t="s">
        <v>145</v>
      </c>
      <c r="C240" s="55" t="s">
        <v>146</v>
      </c>
      <c r="D240" s="56">
        <v>11.5</v>
      </c>
      <c r="E240" s="56">
        <v>5.4</v>
      </c>
      <c r="F240" s="56">
        <v>7.4</v>
      </c>
      <c r="G240" s="56">
        <v>25.5</v>
      </c>
      <c r="H240" s="57">
        <v>28.7</v>
      </c>
      <c r="I240" s="108">
        <v>289.1</v>
      </c>
      <c r="J240" s="109">
        <v>5.87</v>
      </c>
      <c r="K240" s="110">
        <v>6803</v>
      </c>
      <c r="L240" s="109">
        <v>0.2</v>
      </c>
      <c r="M240" s="109">
        <v>6.97</v>
      </c>
      <c r="N240" s="110">
        <v>123</v>
      </c>
      <c r="O240" s="111" t="s">
        <v>147</v>
      </c>
      <c r="P240" s="134"/>
    </row>
    <row r="241" spans="1:16">
      <c r="A241" s="191"/>
      <c r="B241" s="58" t="s">
        <v>91</v>
      </c>
      <c r="C241" s="59">
        <v>110</v>
      </c>
      <c r="D241" s="60">
        <v>2.1</v>
      </c>
      <c r="E241" s="60">
        <v>3.3</v>
      </c>
      <c r="F241" s="60">
        <v>11</v>
      </c>
      <c r="G241" s="56">
        <v>32.8</v>
      </c>
      <c r="H241" s="57">
        <v>23.2</v>
      </c>
      <c r="I241" s="57">
        <v>52.7</v>
      </c>
      <c r="J241" s="109">
        <v>0.92</v>
      </c>
      <c r="K241" s="110">
        <v>26</v>
      </c>
      <c r="L241" s="109">
        <v>0.06</v>
      </c>
      <c r="M241" s="109">
        <v>8.57</v>
      </c>
      <c r="N241" s="110">
        <v>90</v>
      </c>
      <c r="O241" s="111">
        <v>344</v>
      </c>
      <c r="P241" s="134"/>
    </row>
    <row r="242" spans="1:16">
      <c r="A242" s="191"/>
      <c r="B242" s="58" t="s">
        <v>41</v>
      </c>
      <c r="C242" s="59">
        <v>150</v>
      </c>
      <c r="D242" s="60">
        <v>0.5</v>
      </c>
      <c r="E242" s="60">
        <v>0.3</v>
      </c>
      <c r="F242" s="60">
        <v>24.5</v>
      </c>
      <c r="G242" s="56">
        <v>30</v>
      </c>
      <c r="H242" s="57">
        <v>13.5</v>
      </c>
      <c r="I242" s="108">
        <v>10.5</v>
      </c>
      <c r="J242" s="109">
        <v>0.6</v>
      </c>
      <c r="K242" s="110"/>
      <c r="L242" s="109">
        <v>0.02</v>
      </c>
      <c r="M242" s="109">
        <v>3</v>
      </c>
      <c r="N242" s="110">
        <v>102</v>
      </c>
      <c r="O242" s="111">
        <v>399</v>
      </c>
      <c r="P242" s="134"/>
    </row>
    <row r="243" spans="1:16">
      <c r="A243" s="191"/>
      <c r="B243" s="54" t="s">
        <v>42</v>
      </c>
      <c r="C243" s="55">
        <v>30</v>
      </c>
      <c r="D243" s="56">
        <v>2</v>
      </c>
      <c r="E243" s="56">
        <v>0.3</v>
      </c>
      <c r="F243" s="56">
        <v>12</v>
      </c>
      <c r="G243" s="56">
        <v>11.4</v>
      </c>
      <c r="H243" s="57">
        <v>14.7</v>
      </c>
      <c r="I243" s="57">
        <v>46.8</v>
      </c>
      <c r="J243" s="109">
        <v>0.78</v>
      </c>
      <c r="K243" s="110"/>
      <c r="L243" s="109">
        <v>0.06</v>
      </c>
      <c r="M243" s="109">
        <v>0</v>
      </c>
      <c r="N243" s="110">
        <v>57</v>
      </c>
      <c r="O243" s="111"/>
      <c r="P243" s="134"/>
    </row>
    <row r="244" spans="1:16">
      <c r="A244" s="191"/>
      <c r="B244" s="183" t="s">
        <v>31</v>
      </c>
      <c r="C244" s="191">
        <v>565</v>
      </c>
      <c r="D244" s="197">
        <f>D238+D239+D240+D241+D242+D243</f>
        <v>17.6</v>
      </c>
      <c r="E244" s="197">
        <f t="shared" ref="E244:N244" si="48">E238+E239+E240+E241+E242+E243</f>
        <v>14.7</v>
      </c>
      <c r="F244" s="197">
        <f t="shared" si="48"/>
        <v>64.3</v>
      </c>
      <c r="G244" s="197">
        <f t="shared" si="48"/>
        <v>131.9</v>
      </c>
      <c r="H244" s="197">
        <f t="shared" si="48"/>
        <v>100.8</v>
      </c>
      <c r="I244" s="197">
        <f t="shared" si="48"/>
        <v>441.4</v>
      </c>
      <c r="J244" s="197">
        <f t="shared" si="48"/>
        <v>9.09</v>
      </c>
      <c r="K244" s="197">
        <f t="shared" si="48"/>
        <v>6829</v>
      </c>
      <c r="L244" s="197">
        <f t="shared" si="48"/>
        <v>0.38</v>
      </c>
      <c r="M244" s="197">
        <f t="shared" si="48"/>
        <v>29.77</v>
      </c>
      <c r="N244" s="197">
        <f t="shared" si="48"/>
        <v>462</v>
      </c>
      <c r="O244" s="245"/>
      <c r="P244" s="134"/>
    </row>
    <row r="245" spans="1:15">
      <c r="A245" s="279"/>
      <c r="B245" s="62" t="s">
        <v>43</v>
      </c>
      <c r="C245" s="280">
        <f>N244*90/N252</f>
        <v>31.8620689655172</v>
      </c>
      <c r="D245" s="197"/>
      <c r="E245" s="197"/>
      <c r="F245" s="197"/>
      <c r="G245" s="139"/>
      <c r="H245" s="123"/>
      <c r="I245" s="123"/>
      <c r="J245" s="147"/>
      <c r="K245" s="148"/>
      <c r="L245" s="147"/>
      <c r="M245" s="147"/>
      <c r="N245" s="148"/>
      <c r="O245" s="245"/>
    </row>
    <row r="246" spans="1:15">
      <c r="A246" s="211" t="s">
        <v>44</v>
      </c>
      <c r="B246" s="58" t="s">
        <v>148</v>
      </c>
      <c r="C246" s="59">
        <v>150</v>
      </c>
      <c r="D246" s="60">
        <v>12.6</v>
      </c>
      <c r="E246" s="60">
        <v>15.6</v>
      </c>
      <c r="F246" s="60">
        <v>9.8</v>
      </c>
      <c r="G246" s="56">
        <v>111</v>
      </c>
      <c r="H246" s="57">
        <v>22.2</v>
      </c>
      <c r="I246" s="108">
        <v>121.6</v>
      </c>
      <c r="J246" s="109">
        <v>2.1</v>
      </c>
      <c r="K246" s="110">
        <v>122</v>
      </c>
      <c r="L246" s="109">
        <v>0.07</v>
      </c>
      <c r="M246" s="109">
        <v>1.32</v>
      </c>
      <c r="N246" s="110">
        <v>230</v>
      </c>
      <c r="O246" s="111">
        <v>219</v>
      </c>
    </row>
    <row r="247" spans="1:15">
      <c r="A247" s="279"/>
      <c r="B247" s="29" t="s">
        <v>71</v>
      </c>
      <c r="C247" s="30">
        <v>150</v>
      </c>
      <c r="D247" s="31">
        <v>3.1</v>
      </c>
      <c r="E247" s="31">
        <v>2.3</v>
      </c>
      <c r="F247" s="31">
        <v>12.9</v>
      </c>
      <c r="G247" s="31">
        <v>114.7</v>
      </c>
      <c r="H247" s="32">
        <v>16.7</v>
      </c>
      <c r="I247" s="131">
        <v>95.9</v>
      </c>
      <c r="J247" s="95">
        <v>0.41</v>
      </c>
      <c r="K247" s="96">
        <v>18</v>
      </c>
      <c r="L247" s="95">
        <v>0.04</v>
      </c>
      <c r="M247" s="95">
        <v>1.2</v>
      </c>
      <c r="N247" s="96">
        <v>84</v>
      </c>
      <c r="O247" s="98">
        <v>397</v>
      </c>
    </row>
    <row r="248" spans="1:15">
      <c r="A248" s="279"/>
      <c r="B248" s="58" t="s">
        <v>133</v>
      </c>
      <c r="C248" s="155">
        <v>20</v>
      </c>
      <c r="D248" s="60">
        <v>2.1</v>
      </c>
      <c r="E248" s="60">
        <v>1.1</v>
      </c>
      <c r="F248" s="60">
        <v>15.3</v>
      </c>
      <c r="G248" s="56">
        <v>8.6</v>
      </c>
      <c r="H248" s="57">
        <v>4.4</v>
      </c>
      <c r="I248" s="108">
        <v>24.4</v>
      </c>
      <c r="J248" s="109">
        <v>0.3</v>
      </c>
      <c r="K248" s="110"/>
      <c r="L248" s="109">
        <v>0.02</v>
      </c>
      <c r="M248" s="109">
        <v>0</v>
      </c>
      <c r="N248" s="110">
        <v>83</v>
      </c>
      <c r="O248" s="111"/>
    </row>
    <row r="249" spans="1:15">
      <c r="A249" s="279"/>
      <c r="B249" s="67" t="s">
        <v>50</v>
      </c>
      <c r="C249" s="55">
        <v>20</v>
      </c>
      <c r="D249" s="56">
        <v>1.6</v>
      </c>
      <c r="E249" s="56">
        <v>0.2</v>
      </c>
      <c r="F249" s="56">
        <v>9.7</v>
      </c>
      <c r="G249" s="56">
        <v>4.6</v>
      </c>
      <c r="H249" s="57">
        <v>6.6</v>
      </c>
      <c r="I249" s="57">
        <v>17.4</v>
      </c>
      <c r="J249" s="109">
        <v>0.4</v>
      </c>
      <c r="K249" s="110"/>
      <c r="L249" s="109">
        <v>0.04</v>
      </c>
      <c r="M249" s="109">
        <v>0</v>
      </c>
      <c r="N249" s="110">
        <v>47</v>
      </c>
      <c r="O249" s="111"/>
    </row>
    <row r="250" spans="1:15">
      <c r="A250" s="279"/>
      <c r="B250" s="183" t="s">
        <v>31</v>
      </c>
      <c r="C250" s="191">
        <v>340</v>
      </c>
      <c r="D250" s="197">
        <f>D246+D247+D248+D249</f>
        <v>19.4</v>
      </c>
      <c r="E250" s="197">
        <f t="shared" ref="E250:N250" si="49">E246+E247+E248+E249</f>
        <v>19.2</v>
      </c>
      <c r="F250" s="197">
        <f t="shared" si="49"/>
        <v>47.7</v>
      </c>
      <c r="G250" s="197">
        <f t="shared" si="49"/>
        <v>238.9</v>
      </c>
      <c r="H250" s="197">
        <f t="shared" si="49"/>
        <v>49.9</v>
      </c>
      <c r="I250" s="197">
        <f t="shared" si="49"/>
        <v>259.3</v>
      </c>
      <c r="J250" s="197">
        <f t="shared" si="49"/>
        <v>3.21</v>
      </c>
      <c r="K250" s="197">
        <f t="shared" si="49"/>
        <v>140</v>
      </c>
      <c r="L250" s="197">
        <f t="shared" si="49"/>
        <v>0.17</v>
      </c>
      <c r="M250" s="197">
        <f t="shared" si="49"/>
        <v>2.52</v>
      </c>
      <c r="N250" s="197">
        <f t="shared" si="49"/>
        <v>444</v>
      </c>
      <c r="O250" s="245"/>
    </row>
    <row r="251" spans="1:15">
      <c r="A251" s="279"/>
      <c r="B251" s="62" t="s">
        <v>51</v>
      </c>
      <c r="C251" s="280">
        <f>N250*90/N252</f>
        <v>30.6206896551724</v>
      </c>
      <c r="D251" s="197"/>
      <c r="E251" s="197"/>
      <c r="F251" s="197"/>
      <c r="G251" s="202"/>
      <c r="H251" s="130"/>
      <c r="I251" s="130"/>
      <c r="J251" s="246"/>
      <c r="K251" s="247"/>
      <c r="L251" s="246"/>
      <c r="M251" s="246"/>
      <c r="N251" s="247"/>
      <c r="O251" s="245"/>
    </row>
    <row r="252" spans="1:15">
      <c r="A252" s="281"/>
      <c r="B252" s="183" t="s">
        <v>52</v>
      </c>
      <c r="C252" s="191"/>
      <c r="D252" s="197">
        <f>D233+D236+D244+D250</f>
        <v>45.9</v>
      </c>
      <c r="E252" s="197">
        <f t="shared" ref="E252:N252" si="50">E233+E236+E244+E250</f>
        <v>45.1</v>
      </c>
      <c r="F252" s="197">
        <f t="shared" si="50"/>
        <v>178.4</v>
      </c>
      <c r="G252" s="197">
        <f t="shared" si="50"/>
        <v>407.5</v>
      </c>
      <c r="H252" s="197">
        <f t="shared" si="50"/>
        <v>218.1</v>
      </c>
      <c r="I252" s="197">
        <f t="shared" si="50"/>
        <v>788.3</v>
      </c>
      <c r="J252" s="197">
        <f t="shared" si="50"/>
        <v>15.06</v>
      </c>
      <c r="K252" s="197">
        <f t="shared" si="50"/>
        <v>7017</v>
      </c>
      <c r="L252" s="287">
        <f t="shared" si="50"/>
        <v>0.64</v>
      </c>
      <c r="M252" s="197">
        <f t="shared" si="50"/>
        <v>41.81</v>
      </c>
      <c r="N252" s="197">
        <f t="shared" si="50"/>
        <v>1305</v>
      </c>
      <c r="O252" s="288"/>
    </row>
    <row r="253" spans="1:15">
      <c r="A253" s="282"/>
      <c r="B253" s="283" t="s">
        <v>149</v>
      </c>
      <c r="C253" s="284"/>
      <c r="D253" s="285">
        <f>(D35+D60+D84+D108+D132+D158+D180+D204+D228+D252)/10</f>
        <v>52.839</v>
      </c>
      <c r="E253" s="285">
        <f t="shared" ref="E253:N253" si="51">(E35+E60+E84+E108+E132+E158+E180+E204+E228+E252)/10</f>
        <v>45.19</v>
      </c>
      <c r="F253" s="285">
        <f t="shared" si="51"/>
        <v>180.348</v>
      </c>
      <c r="G253" s="285">
        <f t="shared" si="51"/>
        <v>544.839</v>
      </c>
      <c r="H253" s="285">
        <f t="shared" si="51"/>
        <v>224.041</v>
      </c>
      <c r="I253" s="285">
        <f t="shared" si="51"/>
        <v>862.609</v>
      </c>
      <c r="J253" s="285">
        <f t="shared" si="51"/>
        <v>10.258</v>
      </c>
      <c r="K253" s="285">
        <f t="shared" si="51"/>
        <v>2095.273</v>
      </c>
      <c r="L253" s="289">
        <f t="shared" si="51"/>
        <v>0.676</v>
      </c>
      <c r="M253" s="285">
        <f t="shared" si="51"/>
        <v>49.481</v>
      </c>
      <c r="N253" s="285">
        <f t="shared" si="51"/>
        <v>1330.258</v>
      </c>
      <c r="O253" s="290"/>
    </row>
    <row r="254" spans="1:15">
      <c r="A254" s="282"/>
      <c r="B254" s="283" t="s">
        <v>150</v>
      </c>
      <c r="C254" s="284"/>
      <c r="D254" s="285">
        <v>42</v>
      </c>
      <c r="E254" s="285">
        <v>47</v>
      </c>
      <c r="F254" s="285">
        <v>203</v>
      </c>
      <c r="G254" s="285">
        <v>800</v>
      </c>
      <c r="H254" s="285">
        <v>80</v>
      </c>
      <c r="I254" s="285">
        <v>700</v>
      </c>
      <c r="J254" s="285">
        <v>10</v>
      </c>
      <c r="K254" s="285">
        <v>450</v>
      </c>
      <c r="L254" s="289">
        <v>0.8</v>
      </c>
      <c r="M254" s="285">
        <v>45</v>
      </c>
      <c r="N254" s="285">
        <v>1400</v>
      </c>
      <c r="O254" s="290"/>
    </row>
    <row r="255" spans="1:15">
      <c r="A255" s="282"/>
      <c r="B255" s="283" t="s">
        <v>151</v>
      </c>
      <c r="C255" s="284"/>
      <c r="D255" s="285">
        <f>D253*100/D254</f>
        <v>125.807142857143</v>
      </c>
      <c r="E255" s="285">
        <f t="shared" ref="E255:G255" si="52">E253*100/E254</f>
        <v>96.1489361702128</v>
      </c>
      <c r="F255" s="285">
        <f t="shared" si="52"/>
        <v>88.8413793103448</v>
      </c>
      <c r="G255" s="285">
        <f t="shared" si="52"/>
        <v>68.104875</v>
      </c>
      <c r="H255" s="285">
        <f t="shared" ref="H255" si="53">H253*100/H254</f>
        <v>280.05125</v>
      </c>
      <c r="I255" s="285">
        <f t="shared" ref="I255:J255" si="54">I253*100/I254</f>
        <v>123.229857142857</v>
      </c>
      <c r="J255" s="285">
        <f t="shared" si="54"/>
        <v>102.58</v>
      </c>
      <c r="K255" s="285">
        <f t="shared" ref="K255" si="55">K253*100/K254</f>
        <v>465.616222222222</v>
      </c>
      <c r="L255" s="289">
        <f t="shared" ref="L255:M255" si="56">L253*100/L254</f>
        <v>84.5</v>
      </c>
      <c r="M255" s="285">
        <f t="shared" si="56"/>
        <v>109.957777777778</v>
      </c>
      <c r="N255" s="285">
        <f t="shared" ref="N255" si="57">N253*100/N254</f>
        <v>95.0184285714286</v>
      </c>
      <c r="O255" s="290"/>
    </row>
    <row r="256" spans="1:15">
      <c r="A256" s="281"/>
      <c r="B256" s="279"/>
      <c r="C256" s="279"/>
      <c r="D256" s="279"/>
      <c r="E256" s="279"/>
      <c r="F256" s="279"/>
      <c r="G256" s="279"/>
      <c r="H256" s="279"/>
      <c r="I256" s="279"/>
      <c r="J256" s="279"/>
      <c r="K256" s="291"/>
      <c r="L256" s="279"/>
      <c r="M256" s="279"/>
      <c r="N256" s="279"/>
      <c r="O256" s="279"/>
    </row>
    <row r="257" spans="1:15">
      <c r="A257" s="281"/>
      <c r="B257" s="281"/>
      <c r="C257" s="281"/>
      <c r="D257" s="281"/>
      <c r="E257" s="281"/>
      <c r="F257" s="281"/>
      <c r="G257" s="281"/>
      <c r="H257" s="281"/>
      <c r="I257" s="281"/>
      <c r="J257" s="281"/>
      <c r="K257" s="295"/>
      <c r="L257" s="281"/>
      <c r="M257" s="281"/>
      <c r="N257" s="281"/>
      <c r="O257" s="281"/>
    </row>
    <row r="258" spans="1:15">
      <c r="A258" s="281"/>
      <c r="B258" s="204" t="s">
        <v>152</v>
      </c>
      <c r="C258" s="292">
        <f>(C17+C41+C66+C90+C114+C138+C164+C186+C210+C234)/10</f>
        <v>20.1933942895953</v>
      </c>
      <c r="D258" s="281"/>
      <c r="E258" s="281"/>
      <c r="F258" s="281"/>
      <c r="G258" s="281"/>
      <c r="H258" s="281"/>
      <c r="I258" s="281"/>
      <c r="J258" s="281"/>
      <c r="K258" s="295"/>
      <c r="L258" s="281"/>
      <c r="M258" s="281"/>
      <c r="N258" s="281"/>
      <c r="O258" s="281"/>
    </row>
    <row r="259" spans="1:15">
      <c r="A259" s="281"/>
      <c r="B259" s="54" t="s">
        <v>153</v>
      </c>
      <c r="C259" s="292">
        <f>(C20+C44+C69+C93+C117+C141+C167+C189+C213+C237)/10</f>
        <v>4.99797664979987</v>
      </c>
      <c r="D259" s="281"/>
      <c r="E259" s="281"/>
      <c r="F259" s="281"/>
      <c r="G259" s="281"/>
      <c r="H259" s="281"/>
      <c r="I259" s="281"/>
      <c r="J259" s="281"/>
      <c r="K259" s="295"/>
      <c r="L259" s="281"/>
      <c r="M259" s="281"/>
      <c r="N259" s="281"/>
      <c r="O259" s="281"/>
    </row>
    <row r="260" spans="1:15">
      <c r="A260" s="281"/>
      <c r="B260" s="293" t="s">
        <v>154</v>
      </c>
      <c r="C260" s="292">
        <f>(C28+C52+C77+C101+C125+C149+C174+C196+C221+C245)/10</f>
        <v>34.9294057383436</v>
      </c>
      <c r="D260" s="281"/>
      <c r="E260" s="281"/>
      <c r="F260" s="281"/>
      <c r="G260" s="281"/>
      <c r="H260" s="281"/>
      <c r="I260" s="281"/>
      <c r="J260" s="281"/>
      <c r="K260" s="295"/>
      <c r="L260" s="281"/>
      <c r="M260" s="281"/>
      <c r="N260" s="281"/>
      <c r="O260" s="281"/>
    </row>
    <row r="261" spans="1:15">
      <c r="A261" s="281"/>
      <c r="B261" s="293" t="s">
        <v>155</v>
      </c>
      <c r="C261" s="292">
        <f>(C34+C59+C83+C107+C131+C157+C179+C203+C227+C251)/10</f>
        <v>29.8792233222612</v>
      </c>
      <c r="D261" s="281"/>
      <c r="E261" s="281"/>
      <c r="F261" s="281"/>
      <c r="G261" s="281"/>
      <c r="H261" s="281"/>
      <c r="I261" s="281"/>
      <c r="J261" s="281"/>
      <c r="K261" s="295"/>
      <c r="L261" s="281"/>
      <c r="M261" s="281"/>
      <c r="N261" s="281"/>
      <c r="O261" s="281"/>
    </row>
    <row r="262" spans="1:15">
      <c r="A262" s="281"/>
      <c r="B262" s="281"/>
      <c r="C262" s="294"/>
      <c r="D262" s="281"/>
      <c r="E262" s="281"/>
      <c r="F262" s="281"/>
      <c r="G262" s="281"/>
      <c r="H262" s="281"/>
      <c r="I262" s="281"/>
      <c r="J262" s="281"/>
      <c r="K262" s="295"/>
      <c r="L262" s="281"/>
      <c r="M262" s="281"/>
      <c r="N262" s="281"/>
      <c r="O262" s="281"/>
    </row>
    <row r="263" spans="1:15">
      <c r="A263" s="281"/>
      <c r="B263" s="281"/>
      <c r="C263" s="281"/>
      <c r="D263" s="281"/>
      <c r="E263" s="281"/>
      <c r="F263" s="281"/>
      <c r="G263" s="281"/>
      <c r="H263" s="281"/>
      <c r="I263" s="281"/>
      <c r="J263" s="281"/>
      <c r="K263" s="295"/>
      <c r="L263" s="281"/>
      <c r="M263" s="281"/>
      <c r="N263" s="281"/>
      <c r="O263" s="281"/>
    </row>
    <row r="264" spans="1:15">
      <c r="A264" s="281"/>
      <c r="B264" s="281"/>
      <c r="C264" s="281"/>
      <c r="D264" s="281"/>
      <c r="E264" s="281"/>
      <c r="F264" s="281"/>
      <c r="G264" s="281"/>
      <c r="H264" s="281"/>
      <c r="I264" s="281"/>
      <c r="J264" s="281"/>
      <c r="K264" s="295"/>
      <c r="L264" s="281"/>
      <c r="M264" s="281"/>
      <c r="N264" s="281"/>
      <c r="O264" s="281"/>
    </row>
  </sheetData>
  <mergeCells count="15">
    <mergeCell ref="J1:O1"/>
    <mergeCell ref="J2:O2"/>
    <mergeCell ref="H4:N4"/>
    <mergeCell ref="L5:N5"/>
    <mergeCell ref="A7:N7"/>
    <mergeCell ref="A8:N8"/>
    <mergeCell ref="A9:N9"/>
    <mergeCell ref="D10:F10"/>
    <mergeCell ref="G10:J10"/>
    <mergeCell ref="K10:M10"/>
    <mergeCell ref="A10:A11"/>
    <mergeCell ref="B10:B11"/>
    <mergeCell ref="C10:C11"/>
    <mergeCell ref="N10:N11"/>
    <mergeCell ref="O10:O11"/>
  </mergeCells>
  <pageMargins left="0.393700787401575" right="0.118110236220472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1"/>
  <sheetViews>
    <sheetView tabSelected="1" zoomScale="110" zoomScaleNormal="110" workbookViewId="0">
      <selection activeCell="A8" sqref="A8:N8"/>
    </sheetView>
  </sheetViews>
  <sheetFormatPr defaultColWidth="9" defaultRowHeight="15"/>
  <cols>
    <col min="1" max="1" width="11.5714285714286" customWidth="1"/>
    <col min="2" max="2" width="31.4285714285714" customWidth="1"/>
    <col min="3" max="3" width="8.42857142857143" customWidth="1"/>
    <col min="4" max="4" width="7" customWidth="1"/>
    <col min="5" max="5" width="6.42857142857143" customWidth="1"/>
    <col min="6" max="6" width="7.42857142857143" customWidth="1"/>
    <col min="7" max="7" width="6.14285714285714" customWidth="1"/>
    <col min="8" max="8" width="7" customWidth="1"/>
    <col min="9" max="9" width="7.57142857142857" customWidth="1"/>
    <col min="10" max="10" width="6.42857142857143" customWidth="1"/>
    <col min="11" max="11" width="7.42857142857143" customWidth="1"/>
    <col min="12" max="12" width="6.28571428571429" customWidth="1"/>
    <col min="13" max="13" width="6" customWidth="1"/>
    <col min="14" max="14" width="7.85714285714286" customWidth="1"/>
    <col min="15" max="15" width="13.5714285714286" customWidth="1"/>
  </cols>
  <sheetData>
    <row r="1" spans="1:15">
      <c r="A1" s="1"/>
      <c r="B1" s="1"/>
      <c r="C1" s="1"/>
      <c r="D1" s="1"/>
      <c r="E1" s="1"/>
      <c r="F1" s="1"/>
      <c r="G1" s="2"/>
      <c r="H1" s="1"/>
      <c r="I1" s="1"/>
      <c r="J1" s="84" t="s">
        <v>0</v>
      </c>
      <c r="K1" s="84"/>
      <c r="L1" s="84"/>
      <c r="M1" s="84"/>
      <c r="N1" s="84"/>
      <c r="O1" s="84"/>
    </row>
    <row r="2" spans="1:15">
      <c r="A2" s="1"/>
      <c r="B2" s="1"/>
      <c r="C2" s="1"/>
      <c r="D2" s="1"/>
      <c r="E2" s="1"/>
      <c r="F2" s="1"/>
      <c r="G2" s="2"/>
      <c r="H2" s="1"/>
      <c r="I2" s="1"/>
      <c r="J2" s="85" t="s">
        <v>156</v>
      </c>
      <c r="K2" s="85"/>
      <c r="L2" s="85"/>
      <c r="M2" s="85"/>
      <c r="N2" s="85"/>
      <c r="O2" s="85"/>
    </row>
    <row r="3" spans="1:14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 t="s">
        <v>157</v>
      </c>
    </row>
    <row r="4" spans="1:1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86"/>
    </row>
    <row r="5" spans="1:15">
      <c r="A5" s="1"/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1"/>
      <c r="N5" s="84" t="s">
        <v>158</v>
      </c>
      <c r="O5" s="86"/>
    </row>
    <row r="6" spans="1:14">
      <c r="A6" s="3"/>
      <c r="B6" s="3"/>
      <c r="C6" s="3"/>
      <c r="D6" s="3"/>
      <c r="E6" s="3"/>
      <c r="F6" s="3"/>
      <c r="G6" s="4"/>
      <c r="H6" s="4"/>
      <c r="I6" s="4"/>
      <c r="J6" s="4"/>
      <c r="K6" s="4"/>
      <c r="L6" s="4"/>
      <c r="M6" s="4"/>
      <c r="N6" s="4"/>
    </row>
    <row r="7" spans="1:14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5.75" spans="1:14">
      <c r="A8" s="7" t="s">
        <v>159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45.75" customHeight="1" spans="1:15">
      <c r="A10" s="11" t="s">
        <v>7</v>
      </c>
      <c r="B10" s="12" t="s">
        <v>8</v>
      </c>
      <c r="C10" s="13" t="s">
        <v>9</v>
      </c>
      <c r="D10" s="14" t="s">
        <v>10</v>
      </c>
      <c r="E10" s="15"/>
      <c r="F10" s="16"/>
      <c r="G10" s="17" t="s">
        <v>11</v>
      </c>
      <c r="H10" s="18"/>
      <c r="I10" s="18"/>
      <c r="J10" s="87"/>
      <c r="K10" s="88" t="s">
        <v>12</v>
      </c>
      <c r="L10" s="89"/>
      <c r="M10" s="22"/>
      <c r="N10" s="90" t="s">
        <v>13</v>
      </c>
      <c r="O10" s="90" t="s">
        <v>14</v>
      </c>
    </row>
    <row r="11" ht="85.5" customHeight="1" spans="1:15">
      <c r="A11" s="19"/>
      <c r="B11" s="20"/>
      <c r="C11" s="20"/>
      <c r="D11" s="21" t="s">
        <v>15</v>
      </c>
      <c r="E11" s="22" t="s">
        <v>16</v>
      </c>
      <c r="F11" s="22" t="s">
        <v>17</v>
      </c>
      <c r="G11" s="23" t="s">
        <v>18</v>
      </c>
      <c r="H11" s="23" t="s">
        <v>19</v>
      </c>
      <c r="I11" s="23" t="s">
        <v>20</v>
      </c>
      <c r="J11" s="91" t="s">
        <v>21</v>
      </c>
      <c r="K11" s="91" t="s">
        <v>22</v>
      </c>
      <c r="L11" s="91" t="s">
        <v>23</v>
      </c>
      <c r="M11" s="91" t="s">
        <v>24</v>
      </c>
      <c r="N11" s="92"/>
      <c r="O11" s="92"/>
    </row>
    <row r="12" ht="23.25" customHeight="1" spans="1:15">
      <c r="A12" s="24"/>
      <c r="B12" s="25" t="s">
        <v>25</v>
      </c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7"/>
      <c r="N12" s="93"/>
      <c r="O12" s="94"/>
    </row>
    <row r="13" ht="16.5" customHeight="1" spans="1:15">
      <c r="A13" s="28" t="s">
        <v>26</v>
      </c>
      <c r="B13" s="29" t="s">
        <v>27</v>
      </c>
      <c r="C13" s="30" t="s">
        <v>160</v>
      </c>
      <c r="D13" s="31">
        <v>2.29</v>
      </c>
      <c r="E13" s="32">
        <v>4.5</v>
      </c>
      <c r="F13" s="32">
        <v>15.5</v>
      </c>
      <c r="G13" s="31">
        <v>8.1</v>
      </c>
      <c r="H13" s="32">
        <v>8.7</v>
      </c>
      <c r="I13" s="32">
        <v>25.5</v>
      </c>
      <c r="J13" s="95">
        <v>0.5</v>
      </c>
      <c r="K13" s="96">
        <v>35</v>
      </c>
      <c r="L13" s="95">
        <v>0.05</v>
      </c>
      <c r="M13" s="95">
        <v>0</v>
      </c>
      <c r="N13" s="96">
        <v>111</v>
      </c>
      <c r="O13" s="97">
        <v>1</v>
      </c>
    </row>
    <row r="14" ht="17.25" customHeight="1" spans="1:15">
      <c r="A14" s="28"/>
      <c r="B14" s="33" t="s">
        <v>28</v>
      </c>
      <c r="C14" s="34">
        <v>178</v>
      </c>
      <c r="D14" s="35">
        <v>5.2</v>
      </c>
      <c r="E14" s="36">
        <v>6</v>
      </c>
      <c r="F14" s="36">
        <v>23.7</v>
      </c>
      <c r="G14" s="31">
        <v>7.4</v>
      </c>
      <c r="H14" s="32">
        <v>4.7</v>
      </c>
      <c r="I14" s="32">
        <v>24.2</v>
      </c>
      <c r="J14" s="95">
        <v>0.3</v>
      </c>
      <c r="K14" s="96">
        <v>23</v>
      </c>
      <c r="L14" s="95">
        <v>0.03</v>
      </c>
      <c r="M14" s="95">
        <v>0</v>
      </c>
      <c r="N14" s="96">
        <v>169</v>
      </c>
      <c r="O14" s="98">
        <v>185</v>
      </c>
    </row>
    <row r="15" spans="1:15">
      <c r="A15" s="37"/>
      <c r="B15" s="33" t="s">
        <v>98</v>
      </c>
      <c r="C15" s="34">
        <v>180</v>
      </c>
      <c r="D15" s="35">
        <v>2.6</v>
      </c>
      <c r="E15" s="36">
        <v>2.3</v>
      </c>
      <c r="F15" s="36">
        <v>14.3</v>
      </c>
      <c r="G15" s="35">
        <v>113.2</v>
      </c>
      <c r="H15" s="36">
        <v>12.6</v>
      </c>
      <c r="I15" s="36">
        <v>81</v>
      </c>
      <c r="J15" s="99">
        <v>0.12</v>
      </c>
      <c r="K15" s="100">
        <v>18</v>
      </c>
      <c r="L15" s="99">
        <v>0.04</v>
      </c>
      <c r="M15" s="99">
        <v>1.4</v>
      </c>
      <c r="N15" s="100">
        <v>88</v>
      </c>
      <c r="O15" s="101">
        <v>395</v>
      </c>
    </row>
    <row r="16" spans="1:15">
      <c r="A16" s="37"/>
      <c r="B16" s="28" t="s">
        <v>31</v>
      </c>
      <c r="C16" s="38">
        <v>393</v>
      </c>
      <c r="D16" s="39">
        <f>D13+D14+D15</f>
        <v>10.09</v>
      </c>
      <c r="E16" s="39">
        <f t="shared" ref="E16:N16" si="0">E13+E14+E15</f>
        <v>12.8</v>
      </c>
      <c r="F16" s="39">
        <f t="shared" si="0"/>
        <v>53.5</v>
      </c>
      <c r="G16" s="39">
        <f t="shared" si="0"/>
        <v>128.7</v>
      </c>
      <c r="H16" s="39">
        <f t="shared" si="0"/>
        <v>26</v>
      </c>
      <c r="I16" s="39">
        <f t="shared" si="0"/>
        <v>130.7</v>
      </c>
      <c r="J16" s="39">
        <f t="shared" si="0"/>
        <v>0.92</v>
      </c>
      <c r="K16" s="81">
        <f t="shared" si="0"/>
        <v>76</v>
      </c>
      <c r="L16" s="39">
        <f t="shared" si="0"/>
        <v>0.12</v>
      </c>
      <c r="M16" s="39">
        <f t="shared" si="0"/>
        <v>1.4</v>
      </c>
      <c r="N16" s="39">
        <f t="shared" si="0"/>
        <v>368</v>
      </c>
      <c r="O16" s="102"/>
    </row>
    <row r="17" spans="1:15">
      <c r="A17" s="37"/>
      <c r="B17" s="40" t="s">
        <v>32</v>
      </c>
      <c r="C17" s="41">
        <f>N16*90/N35</f>
        <v>22.2296798442848</v>
      </c>
      <c r="D17" s="39"/>
      <c r="E17" s="42"/>
      <c r="F17" s="42"/>
      <c r="G17" s="43"/>
      <c r="H17" s="44"/>
      <c r="I17" s="44"/>
      <c r="J17" s="103"/>
      <c r="K17" s="104"/>
      <c r="L17" s="103"/>
      <c r="M17" s="103"/>
      <c r="N17" s="104"/>
      <c r="O17" s="102"/>
    </row>
    <row r="18" ht="21.75" customHeight="1" spans="1:16">
      <c r="A18" s="45" t="s">
        <v>33</v>
      </c>
      <c r="B18" s="29" t="s">
        <v>34</v>
      </c>
      <c r="C18" s="30">
        <v>100</v>
      </c>
      <c r="D18" s="35">
        <v>1.6</v>
      </c>
      <c r="E18" s="36">
        <v>0.6</v>
      </c>
      <c r="F18" s="36">
        <v>21</v>
      </c>
      <c r="G18" s="31">
        <v>8</v>
      </c>
      <c r="H18" s="32">
        <v>42</v>
      </c>
      <c r="I18" s="32">
        <v>28</v>
      </c>
      <c r="J18" s="95">
        <v>0.6</v>
      </c>
      <c r="K18" s="96"/>
      <c r="L18" s="95">
        <v>0.04</v>
      </c>
      <c r="M18" s="95">
        <v>10</v>
      </c>
      <c r="N18" s="96">
        <v>94</v>
      </c>
      <c r="O18" s="102"/>
      <c r="P18" s="105"/>
    </row>
    <row r="19" ht="16.5" customHeight="1" spans="1:15">
      <c r="A19" s="46"/>
      <c r="B19" s="26" t="s">
        <v>31</v>
      </c>
      <c r="C19" s="47">
        <v>100</v>
      </c>
      <c r="D19" s="48">
        <f>D18</f>
        <v>1.6</v>
      </c>
      <c r="E19" s="48">
        <f t="shared" ref="E19:N19" si="1">E18</f>
        <v>0.6</v>
      </c>
      <c r="F19" s="48">
        <f t="shared" si="1"/>
        <v>21</v>
      </c>
      <c r="G19" s="48">
        <f t="shared" si="1"/>
        <v>8</v>
      </c>
      <c r="H19" s="48">
        <f t="shared" si="1"/>
        <v>42</v>
      </c>
      <c r="I19" s="48">
        <f t="shared" si="1"/>
        <v>28</v>
      </c>
      <c r="J19" s="48">
        <f t="shared" si="1"/>
        <v>0.6</v>
      </c>
      <c r="K19" s="106">
        <f t="shared" si="1"/>
        <v>0</v>
      </c>
      <c r="L19" s="48">
        <f t="shared" si="1"/>
        <v>0.04</v>
      </c>
      <c r="M19" s="48">
        <f t="shared" si="1"/>
        <v>10</v>
      </c>
      <c r="N19" s="48">
        <f t="shared" si="1"/>
        <v>94</v>
      </c>
      <c r="O19" s="107"/>
    </row>
    <row r="20" spans="1:15">
      <c r="A20" s="46"/>
      <c r="B20" s="40" t="s">
        <v>35</v>
      </c>
      <c r="C20" s="49">
        <f>N19*90/N35</f>
        <v>5.6782334384858</v>
      </c>
      <c r="D20" s="39"/>
      <c r="E20" s="42"/>
      <c r="F20" s="42"/>
      <c r="G20" s="43"/>
      <c r="H20" s="44"/>
      <c r="I20" s="44"/>
      <c r="J20" s="103"/>
      <c r="K20" s="104"/>
      <c r="L20" s="103"/>
      <c r="M20" s="103"/>
      <c r="N20" s="104"/>
      <c r="O20" s="102"/>
    </row>
    <row r="21" ht="14.25" customHeight="1" spans="1:15">
      <c r="A21" s="50" t="s">
        <v>36</v>
      </c>
      <c r="B21" s="51" t="s">
        <v>161</v>
      </c>
      <c r="C21" s="30">
        <v>60</v>
      </c>
      <c r="D21" s="35">
        <v>1</v>
      </c>
      <c r="E21" s="36">
        <v>3</v>
      </c>
      <c r="F21" s="36">
        <v>6.7</v>
      </c>
      <c r="G21" s="31">
        <v>15.8</v>
      </c>
      <c r="H21" s="32">
        <v>14.2</v>
      </c>
      <c r="I21" s="32">
        <v>14.2</v>
      </c>
      <c r="J21" s="95">
        <v>0.5</v>
      </c>
      <c r="K21" s="96"/>
      <c r="L21" s="95">
        <v>0.06</v>
      </c>
      <c r="M21" s="95">
        <v>9.4</v>
      </c>
      <c r="N21" s="96">
        <v>57</v>
      </c>
      <c r="O21" s="98">
        <v>25</v>
      </c>
    </row>
    <row r="22" customHeight="1" spans="1:17">
      <c r="A22" s="52"/>
      <c r="B22" s="33" t="s">
        <v>38</v>
      </c>
      <c r="C22" s="34">
        <v>200</v>
      </c>
      <c r="D22" s="35">
        <v>2.2</v>
      </c>
      <c r="E22" s="36">
        <v>4.6</v>
      </c>
      <c r="F22" s="36">
        <v>11.2</v>
      </c>
      <c r="G22" s="31">
        <v>15.8</v>
      </c>
      <c r="H22" s="32">
        <v>8.4</v>
      </c>
      <c r="I22" s="32">
        <v>23.5</v>
      </c>
      <c r="J22" s="95">
        <v>0.47</v>
      </c>
      <c r="K22" s="96"/>
      <c r="L22" s="95">
        <v>0.04</v>
      </c>
      <c r="M22" s="95">
        <v>0.6</v>
      </c>
      <c r="N22" s="96">
        <v>92</v>
      </c>
      <c r="O22" s="98">
        <v>86</v>
      </c>
      <c r="Q22" s="133"/>
    </row>
    <row r="23" ht="16.5" customHeight="1" spans="1:15">
      <c r="A23" s="53"/>
      <c r="B23" s="54" t="s">
        <v>39</v>
      </c>
      <c r="C23" s="55">
        <v>85</v>
      </c>
      <c r="D23" s="56">
        <v>16.22</v>
      </c>
      <c r="E23" s="56">
        <v>6.29</v>
      </c>
      <c r="F23" s="56">
        <v>0.43</v>
      </c>
      <c r="G23" s="56">
        <v>28.05</v>
      </c>
      <c r="H23" s="57">
        <v>16.21</v>
      </c>
      <c r="I23" s="108">
        <v>132.6</v>
      </c>
      <c r="J23" s="109">
        <v>1.36</v>
      </c>
      <c r="K23" s="110">
        <v>34</v>
      </c>
      <c r="L23" s="109">
        <v>0.34</v>
      </c>
      <c r="M23" s="109">
        <v>0</v>
      </c>
      <c r="N23" s="110">
        <v>124</v>
      </c>
      <c r="O23" s="111">
        <v>300</v>
      </c>
    </row>
    <row r="24" ht="16.5" customHeight="1" spans="1:15">
      <c r="A24" s="53"/>
      <c r="B24" s="51" t="s">
        <v>40</v>
      </c>
      <c r="C24" s="30">
        <v>130</v>
      </c>
      <c r="D24" s="35">
        <v>3.2</v>
      </c>
      <c r="E24" s="36">
        <v>4.6</v>
      </c>
      <c r="F24" s="36">
        <v>14.7</v>
      </c>
      <c r="G24" s="31">
        <v>72.1</v>
      </c>
      <c r="H24" s="32">
        <v>26.8</v>
      </c>
      <c r="I24" s="32">
        <v>52.2</v>
      </c>
      <c r="J24" s="95">
        <v>1.1</v>
      </c>
      <c r="K24" s="96"/>
      <c r="L24" s="95">
        <v>0.04</v>
      </c>
      <c r="M24" s="95">
        <v>22.31</v>
      </c>
      <c r="N24" s="96">
        <v>109</v>
      </c>
      <c r="O24" s="98">
        <v>336</v>
      </c>
    </row>
    <row r="25" spans="1:15">
      <c r="A25" s="52"/>
      <c r="B25" s="58" t="s">
        <v>41</v>
      </c>
      <c r="C25" s="59">
        <v>180</v>
      </c>
      <c r="D25" s="60">
        <v>0.9</v>
      </c>
      <c r="E25" s="60">
        <v>0</v>
      </c>
      <c r="F25" s="60">
        <v>18.8</v>
      </c>
      <c r="G25" s="56">
        <v>12.6</v>
      </c>
      <c r="H25" s="57">
        <v>7.2</v>
      </c>
      <c r="I25" s="57">
        <v>12.6</v>
      </c>
      <c r="J25" s="109">
        <v>2.52</v>
      </c>
      <c r="K25" s="110"/>
      <c r="L25" s="109">
        <v>0.02</v>
      </c>
      <c r="M25" s="109">
        <v>3.6</v>
      </c>
      <c r="N25" s="110">
        <v>76</v>
      </c>
      <c r="O25" s="111">
        <v>399</v>
      </c>
    </row>
    <row r="26" spans="1:15">
      <c r="A26" s="52"/>
      <c r="B26" s="51" t="s">
        <v>42</v>
      </c>
      <c r="C26" s="30">
        <v>35</v>
      </c>
      <c r="D26" s="35">
        <v>2.3</v>
      </c>
      <c r="E26" s="36">
        <v>0.5</v>
      </c>
      <c r="F26" s="36">
        <v>11.7</v>
      </c>
      <c r="G26" s="31">
        <v>12.3</v>
      </c>
      <c r="H26" s="32">
        <v>16.5</v>
      </c>
      <c r="I26" s="32">
        <v>55.3</v>
      </c>
      <c r="J26" s="95">
        <v>1.37</v>
      </c>
      <c r="K26" s="96"/>
      <c r="L26" s="95">
        <v>0.06</v>
      </c>
      <c r="M26" s="95">
        <v>0</v>
      </c>
      <c r="N26" s="96">
        <v>60.9</v>
      </c>
      <c r="O26" s="98"/>
    </row>
    <row r="27" spans="1:15">
      <c r="A27" s="46"/>
      <c r="B27" s="26" t="s">
        <v>31</v>
      </c>
      <c r="C27" s="61">
        <v>690</v>
      </c>
      <c r="D27" s="48">
        <f>D21+D22+D23+D24+D25+D26</f>
        <v>25.82</v>
      </c>
      <c r="E27" s="48">
        <f t="shared" ref="E27:N27" si="2">E21+E22+E23+E24+E25+E26</f>
        <v>18.99</v>
      </c>
      <c r="F27" s="48">
        <f t="shared" si="2"/>
        <v>63.53</v>
      </c>
      <c r="G27" s="48">
        <f t="shared" si="2"/>
        <v>156.65</v>
      </c>
      <c r="H27" s="48">
        <f t="shared" si="2"/>
        <v>89.31</v>
      </c>
      <c r="I27" s="48">
        <f t="shared" si="2"/>
        <v>290.4</v>
      </c>
      <c r="J27" s="48">
        <f t="shared" si="2"/>
        <v>7.32</v>
      </c>
      <c r="K27" s="106">
        <f t="shared" si="2"/>
        <v>34</v>
      </c>
      <c r="L27" s="48">
        <f t="shared" si="2"/>
        <v>0.56</v>
      </c>
      <c r="M27" s="48">
        <f t="shared" si="2"/>
        <v>35.91</v>
      </c>
      <c r="N27" s="48">
        <f t="shared" si="2"/>
        <v>518.9</v>
      </c>
      <c r="O27" s="107"/>
    </row>
    <row r="28" spans="1:15">
      <c r="A28" s="46"/>
      <c r="B28" s="62" t="s">
        <v>43</v>
      </c>
      <c r="C28" s="63">
        <f>N27*90/N35</f>
        <v>31.3450567152158</v>
      </c>
      <c r="D28" s="48"/>
      <c r="E28" s="42"/>
      <c r="F28" s="42"/>
      <c r="G28" s="64"/>
      <c r="H28" s="65"/>
      <c r="I28" s="65"/>
      <c r="J28" s="112"/>
      <c r="K28" s="113"/>
      <c r="L28" s="112"/>
      <c r="M28" s="112"/>
      <c r="N28" s="114"/>
      <c r="O28" s="107"/>
    </row>
    <row r="29" spans="1:15">
      <c r="A29" s="46" t="s">
        <v>44</v>
      </c>
      <c r="B29" s="58" t="s">
        <v>45</v>
      </c>
      <c r="C29" s="55" t="s">
        <v>46</v>
      </c>
      <c r="D29" s="56">
        <v>5.1</v>
      </c>
      <c r="E29" s="56">
        <v>8.8</v>
      </c>
      <c r="F29" s="56">
        <v>25.1</v>
      </c>
      <c r="G29" s="56">
        <v>74.6</v>
      </c>
      <c r="H29" s="57">
        <v>56</v>
      </c>
      <c r="I29" s="57">
        <v>118.5</v>
      </c>
      <c r="J29" s="109">
        <v>1.6</v>
      </c>
      <c r="K29" s="110">
        <v>50</v>
      </c>
      <c r="L29" s="109">
        <v>0.12</v>
      </c>
      <c r="M29" s="109">
        <v>9.45</v>
      </c>
      <c r="N29" s="110">
        <v>193</v>
      </c>
      <c r="O29" s="115" t="s">
        <v>47</v>
      </c>
    </row>
    <row r="30" customHeight="1" spans="1:15">
      <c r="A30" s="46"/>
      <c r="B30" s="66" t="s">
        <v>48</v>
      </c>
      <c r="C30" s="30">
        <v>200</v>
      </c>
      <c r="D30" s="35">
        <v>5.6</v>
      </c>
      <c r="E30" s="36">
        <v>5.1</v>
      </c>
      <c r="F30" s="36">
        <v>9.5</v>
      </c>
      <c r="G30" s="31">
        <v>252</v>
      </c>
      <c r="H30" s="32">
        <v>29.4</v>
      </c>
      <c r="I30" s="32">
        <v>189</v>
      </c>
      <c r="J30" s="95">
        <v>0.2</v>
      </c>
      <c r="K30" s="96">
        <v>42.2</v>
      </c>
      <c r="L30" s="95">
        <v>0.09</v>
      </c>
      <c r="M30" s="95">
        <v>0.9</v>
      </c>
      <c r="N30" s="96">
        <v>104</v>
      </c>
      <c r="O30" s="98">
        <v>400</v>
      </c>
    </row>
    <row r="31" customHeight="1" spans="1:15">
      <c r="A31" s="46"/>
      <c r="B31" s="67" t="s">
        <v>50</v>
      </c>
      <c r="C31" s="55">
        <v>30</v>
      </c>
      <c r="D31" s="56">
        <v>2.4</v>
      </c>
      <c r="E31" s="56">
        <v>0.5</v>
      </c>
      <c r="F31" s="56">
        <v>14.6</v>
      </c>
      <c r="G31" s="56">
        <v>6.9</v>
      </c>
      <c r="H31" s="57">
        <v>9.9</v>
      </c>
      <c r="I31" s="57">
        <v>26.1</v>
      </c>
      <c r="J31" s="109">
        <v>0.6</v>
      </c>
      <c r="K31" s="110"/>
      <c r="L31" s="109">
        <v>0.06</v>
      </c>
      <c r="M31" s="109">
        <v>0</v>
      </c>
      <c r="N31" s="110">
        <v>71</v>
      </c>
      <c r="O31" s="111"/>
    </row>
    <row r="32" customHeight="1" spans="1:15">
      <c r="A32" s="46"/>
      <c r="B32" s="33" t="s">
        <v>49</v>
      </c>
      <c r="C32" s="68">
        <v>37</v>
      </c>
      <c r="D32" s="35">
        <v>5</v>
      </c>
      <c r="E32" s="35">
        <v>4.2</v>
      </c>
      <c r="F32" s="35">
        <v>23.2</v>
      </c>
      <c r="G32" s="35">
        <v>9.6</v>
      </c>
      <c r="H32" s="36">
        <v>8.9</v>
      </c>
      <c r="I32" s="36">
        <v>24.3</v>
      </c>
      <c r="J32" s="99">
        <v>0.43</v>
      </c>
      <c r="K32" s="100">
        <v>4</v>
      </c>
      <c r="L32" s="99">
        <v>0.04</v>
      </c>
      <c r="M32" s="99">
        <v>0.02</v>
      </c>
      <c r="N32" s="100">
        <v>141</v>
      </c>
      <c r="O32" s="101">
        <v>496</v>
      </c>
    </row>
    <row r="33" spans="1:15">
      <c r="A33" s="46"/>
      <c r="B33" s="26" t="s">
        <v>31</v>
      </c>
      <c r="C33" s="47">
        <v>427</v>
      </c>
      <c r="D33" s="48">
        <f>D29+D30+D31+D32</f>
        <v>18.1</v>
      </c>
      <c r="E33" s="48">
        <f t="shared" ref="E33:N33" si="3">E29+E30+E31+E32</f>
        <v>18.6</v>
      </c>
      <c r="F33" s="48">
        <f t="shared" si="3"/>
        <v>72.4</v>
      </c>
      <c r="G33" s="48">
        <f t="shared" si="3"/>
        <v>343.1</v>
      </c>
      <c r="H33" s="48">
        <f t="shared" si="3"/>
        <v>104.2</v>
      </c>
      <c r="I33" s="48">
        <f t="shared" si="3"/>
        <v>357.9</v>
      </c>
      <c r="J33" s="48">
        <f t="shared" si="3"/>
        <v>2.83</v>
      </c>
      <c r="K33" s="106">
        <f t="shared" si="3"/>
        <v>96.2</v>
      </c>
      <c r="L33" s="48">
        <f t="shared" si="3"/>
        <v>0.31</v>
      </c>
      <c r="M33" s="48">
        <f t="shared" si="3"/>
        <v>10.37</v>
      </c>
      <c r="N33" s="48">
        <f t="shared" si="3"/>
        <v>509</v>
      </c>
      <c r="O33" s="107"/>
    </row>
    <row r="34" spans="1:15">
      <c r="A34" s="46"/>
      <c r="B34" s="62" t="s">
        <v>51</v>
      </c>
      <c r="C34" s="63">
        <f>N33*90/N35</f>
        <v>30.7470300020136</v>
      </c>
      <c r="D34" s="48"/>
      <c r="E34" s="42"/>
      <c r="F34" s="42"/>
      <c r="G34" s="64"/>
      <c r="H34" s="65"/>
      <c r="I34" s="65"/>
      <c r="J34" s="112"/>
      <c r="K34" s="113"/>
      <c r="L34" s="112"/>
      <c r="M34" s="112"/>
      <c r="N34" s="114"/>
      <c r="O34" s="107"/>
    </row>
    <row r="35" ht="15.75" customHeight="1" spans="1:15">
      <c r="A35" s="69"/>
      <c r="B35" s="26" t="s">
        <v>52</v>
      </c>
      <c r="C35" s="47"/>
      <c r="D35" s="48">
        <f t="shared" ref="D35:N35" si="4">D16+D19+D27+D33</f>
        <v>55.61</v>
      </c>
      <c r="E35" s="48">
        <f t="shared" si="4"/>
        <v>50.99</v>
      </c>
      <c r="F35" s="48">
        <f t="shared" si="4"/>
        <v>210.43</v>
      </c>
      <c r="G35" s="48">
        <f t="shared" si="4"/>
        <v>636.45</v>
      </c>
      <c r="H35" s="48">
        <f t="shared" si="4"/>
        <v>261.51</v>
      </c>
      <c r="I35" s="48">
        <f t="shared" si="4"/>
        <v>807</v>
      </c>
      <c r="J35" s="48">
        <f t="shared" si="4"/>
        <v>11.67</v>
      </c>
      <c r="K35" s="106">
        <f t="shared" si="4"/>
        <v>206.2</v>
      </c>
      <c r="L35" s="48">
        <f t="shared" si="4"/>
        <v>1.03</v>
      </c>
      <c r="M35" s="48">
        <f t="shared" si="4"/>
        <v>57.68</v>
      </c>
      <c r="N35" s="48">
        <f t="shared" si="4"/>
        <v>1489.9</v>
      </c>
      <c r="O35" s="107"/>
    </row>
    <row r="36" ht="18.75" spans="1:15">
      <c r="A36" s="70"/>
      <c r="B36" s="71" t="s">
        <v>53</v>
      </c>
      <c r="C36" s="72"/>
      <c r="D36" s="35"/>
      <c r="E36" s="36"/>
      <c r="F36" s="36"/>
      <c r="G36" s="31"/>
      <c r="H36" s="32"/>
      <c r="I36" s="32"/>
      <c r="J36" s="95"/>
      <c r="K36" s="96"/>
      <c r="L36" s="95"/>
      <c r="M36" s="95"/>
      <c r="N36" s="96"/>
      <c r="O36" s="107"/>
    </row>
    <row r="37" ht="15.75" customHeight="1" spans="1:15">
      <c r="A37" s="73" t="s">
        <v>26</v>
      </c>
      <c r="B37" s="33" t="s">
        <v>54</v>
      </c>
      <c r="C37" s="34" t="s">
        <v>162</v>
      </c>
      <c r="D37" s="35">
        <v>4.97</v>
      </c>
      <c r="E37" s="36">
        <v>7.23</v>
      </c>
      <c r="F37" s="36">
        <v>15.47</v>
      </c>
      <c r="G37" s="31">
        <v>96.1</v>
      </c>
      <c r="H37" s="32">
        <v>13.4</v>
      </c>
      <c r="I37" s="32">
        <v>77.3</v>
      </c>
      <c r="J37" s="95">
        <v>0.71</v>
      </c>
      <c r="K37" s="96">
        <v>36.4</v>
      </c>
      <c r="L37" s="95">
        <v>0.05</v>
      </c>
      <c r="M37" s="95">
        <v>0</v>
      </c>
      <c r="N37" s="96">
        <v>147</v>
      </c>
      <c r="O37" s="98">
        <v>3</v>
      </c>
    </row>
    <row r="38" spans="1:15">
      <c r="A38" s="73"/>
      <c r="B38" s="58" t="s">
        <v>56</v>
      </c>
      <c r="C38" s="59">
        <v>180</v>
      </c>
      <c r="D38" s="60">
        <v>3.7</v>
      </c>
      <c r="E38" s="60">
        <v>3.9</v>
      </c>
      <c r="F38" s="60">
        <v>10.6</v>
      </c>
      <c r="G38" s="56">
        <v>109.1</v>
      </c>
      <c r="H38" s="57">
        <v>16.3</v>
      </c>
      <c r="I38" s="57">
        <v>153.2</v>
      </c>
      <c r="J38" s="109">
        <v>0.35</v>
      </c>
      <c r="K38" s="110">
        <v>28</v>
      </c>
      <c r="L38" s="109">
        <v>0.1</v>
      </c>
      <c r="M38" s="109">
        <v>0.62</v>
      </c>
      <c r="N38" s="110">
        <v>89</v>
      </c>
      <c r="O38" s="111">
        <v>94</v>
      </c>
    </row>
    <row r="39" spans="1:15">
      <c r="A39" s="74"/>
      <c r="B39" s="33" t="s">
        <v>57</v>
      </c>
      <c r="C39" s="34" t="s">
        <v>163</v>
      </c>
      <c r="D39" s="35">
        <v>0.1</v>
      </c>
      <c r="E39" s="36">
        <v>0</v>
      </c>
      <c r="F39" s="36">
        <v>10</v>
      </c>
      <c r="G39" s="35">
        <v>10</v>
      </c>
      <c r="H39" s="36">
        <v>1.3</v>
      </c>
      <c r="I39" s="36">
        <v>2.5</v>
      </c>
      <c r="J39" s="99">
        <v>0.28</v>
      </c>
      <c r="K39" s="100"/>
      <c r="L39" s="99"/>
      <c r="M39" s="99">
        <v>0.03</v>
      </c>
      <c r="N39" s="100">
        <v>40</v>
      </c>
      <c r="O39" s="101">
        <v>392</v>
      </c>
    </row>
    <row r="40" spans="1:15">
      <c r="A40" s="74"/>
      <c r="B40" s="28" t="s">
        <v>31</v>
      </c>
      <c r="C40" s="38">
        <v>415</v>
      </c>
      <c r="D40" s="39">
        <f>D37+D38+D39</f>
        <v>8.77</v>
      </c>
      <c r="E40" s="39">
        <f t="shared" ref="E40:N40" si="5">E37+E38+E39</f>
        <v>11.13</v>
      </c>
      <c r="F40" s="39">
        <f t="shared" si="5"/>
        <v>36.07</v>
      </c>
      <c r="G40" s="39">
        <f t="shared" si="5"/>
        <v>215.2</v>
      </c>
      <c r="H40" s="39">
        <f t="shared" si="5"/>
        <v>31</v>
      </c>
      <c r="I40" s="39">
        <f t="shared" si="5"/>
        <v>233</v>
      </c>
      <c r="J40" s="39">
        <f t="shared" si="5"/>
        <v>1.34</v>
      </c>
      <c r="K40" s="81">
        <f t="shared" si="5"/>
        <v>64.4</v>
      </c>
      <c r="L40" s="39">
        <f t="shared" si="5"/>
        <v>0.15</v>
      </c>
      <c r="M40" s="39">
        <f t="shared" si="5"/>
        <v>0.65</v>
      </c>
      <c r="N40" s="39">
        <f t="shared" si="5"/>
        <v>276</v>
      </c>
      <c r="O40" s="98"/>
    </row>
    <row r="41" spans="1:15">
      <c r="A41" s="74"/>
      <c r="B41" s="40" t="s">
        <v>32</v>
      </c>
      <c r="C41" s="41">
        <f>N40*90/N60</f>
        <v>18.0602006688963</v>
      </c>
      <c r="D41" s="39"/>
      <c r="E41" s="42"/>
      <c r="F41" s="42"/>
      <c r="G41" s="43"/>
      <c r="H41" s="44"/>
      <c r="I41" s="44"/>
      <c r="J41" s="103"/>
      <c r="K41" s="104"/>
      <c r="L41" s="103"/>
      <c r="M41" s="103"/>
      <c r="N41" s="104"/>
      <c r="O41" s="98"/>
    </row>
    <row r="42" ht="18.75" customHeight="1" spans="1:15">
      <c r="A42" s="75" t="s">
        <v>33</v>
      </c>
      <c r="B42" s="29" t="s">
        <v>59</v>
      </c>
      <c r="C42" s="30">
        <v>100</v>
      </c>
      <c r="D42" s="35">
        <v>0.43</v>
      </c>
      <c r="E42" s="36">
        <v>0.43</v>
      </c>
      <c r="F42" s="36">
        <v>9.9</v>
      </c>
      <c r="G42" s="31">
        <v>16</v>
      </c>
      <c r="H42" s="32">
        <v>9.1</v>
      </c>
      <c r="I42" s="32">
        <v>11</v>
      </c>
      <c r="J42" s="95">
        <v>2.2</v>
      </c>
      <c r="K42" s="96">
        <v>0.03</v>
      </c>
      <c r="L42" s="95">
        <v>0.01</v>
      </c>
      <c r="M42" s="95">
        <v>10</v>
      </c>
      <c r="N42" s="96">
        <v>44</v>
      </c>
      <c r="O42" s="98"/>
    </row>
    <row r="43" spans="1:15">
      <c r="A43" s="75"/>
      <c r="B43" s="40" t="s">
        <v>31</v>
      </c>
      <c r="C43" s="76">
        <v>100</v>
      </c>
      <c r="D43" s="48">
        <f>D42</f>
        <v>0.43</v>
      </c>
      <c r="E43" s="48">
        <f t="shared" ref="E43:N43" si="6">E42</f>
        <v>0.43</v>
      </c>
      <c r="F43" s="48">
        <f t="shared" si="6"/>
        <v>9.9</v>
      </c>
      <c r="G43" s="48">
        <f t="shared" si="6"/>
        <v>16</v>
      </c>
      <c r="H43" s="48">
        <f t="shared" si="6"/>
        <v>9.1</v>
      </c>
      <c r="I43" s="48">
        <f t="shared" si="6"/>
        <v>11</v>
      </c>
      <c r="J43" s="48">
        <f t="shared" si="6"/>
        <v>2.2</v>
      </c>
      <c r="K43" s="106">
        <f t="shared" si="6"/>
        <v>0.03</v>
      </c>
      <c r="L43" s="48">
        <f t="shared" si="6"/>
        <v>0.01</v>
      </c>
      <c r="M43" s="48">
        <f t="shared" si="6"/>
        <v>10</v>
      </c>
      <c r="N43" s="48">
        <f t="shared" si="6"/>
        <v>44</v>
      </c>
      <c r="O43" s="107"/>
    </row>
    <row r="44" spans="1:15">
      <c r="A44" s="75"/>
      <c r="B44" s="40" t="s">
        <v>35</v>
      </c>
      <c r="C44" s="49">
        <f>N43*90/N60</f>
        <v>2.87916242547622</v>
      </c>
      <c r="D44" s="39"/>
      <c r="E44" s="42"/>
      <c r="F44" s="42"/>
      <c r="G44" s="43"/>
      <c r="H44" s="44"/>
      <c r="I44" s="44"/>
      <c r="J44" s="103"/>
      <c r="K44" s="104"/>
      <c r="L44" s="103"/>
      <c r="M44" s="103"/>
      <c r="N44" s="104"/>
      <c r="O44" s="98"/>
    </row>
    <row r="45" ht="17.25" customHeight="1" spans="1:15">
      <c r="A45" s="75" t="s">
        <v>36</v>
      </c>
      <c r="B45" s="33" t="s">
        <v>60</v>
      </c>
      <c r="C45" s="34">
        <v>60</v>
      </c>
      <c r="D45" s="77">
        <v>0.84</v>
      </c>
      <c r="E45" s="36">
        <v>3</v>
      </c>
      <c r="F45" s="36">
        <v>5.4</v>
      </c>
      <c r="G45" s="78">
        <v>22.4</v>
      </c>
      <c r="H45" s="79">
        <v>9</v>
      </c>
      <c r="I45" s="79">
        <v>16.6</v>
      </c>
      <c r="J45" s="116">
        <v>3</v>
      </c>
      <c r="K45" s="117"/>
      <c r="L45" s="116">
        <v>0.02</v>
      </c>
      <c r="M45" s="116">
        <v>19.48</v>
      </c>
      <c r="N45" s="118">
        <v>52.4</v>
      </c>
      <c r="O45" s="107">
        <v>20</v>
      </c>
    </row>
    <row r="46" ht="24.75" customHeight="1" spans="1:15">
      <c r="A46" s="80"/>
      <c r="B46" s="33" t="s">
        <v>61</v>
      </c>
      <c r="C46" s="34" t="s">
        <v>164</v>
      </c>
      <c r="D46" s="35">
        <v>1.8</v>
      </c>
      <c r="E46" s="36">
        <v>4.7</v>
      </c>
      <c r="F46" s="36">
        <v>11.8</v>
      </c>
      <c r="G46" s="31">
        <v>35.5</v>
      </c>
      <c r="H46" s="32">
        <v>21</v>
      </c>
      <c r="I46" s="32">
        <v>42.5</v>
      </c>
      <c r="J46" s="95">
        <v>0.95</v>
      </c>
      <c r="K46" s="96"/>
      <c r="L46" s="95">
        <v>0.04</v>
      </c>
      <c r="M46" s="95">
        <v>12.4</v>
      </c>
      <c r="N46" s="96">
        <v>94</v>
      </c>
      <c r="O46" s="98">
        <v>57</v>
      </c>
    </row>
    <row r="47" customHeight="1" spans="1:17">
      <c r="A47" s="80"/>
      <c r="B47" s="33" t="s">
        <v>63</v>
      </c>
      <c r="C47" s="34" t="s">
        <v>165</v>
      </c>
      <c r="D47" s="35">
        <v>18.7</v>
      </c>
      <c r="E47" s="36">
        <v>7.9</v>
      </c>
      <c r="F47" s="36">
        <v>6.4</v>
      </c>
      <c r="G47" s="31">
        <v>18.8</v>
      </c>
      <c r="H47" s="32">
        <v>21.6</v>
      </c>
      <c r="I47" s="32">
        <v>435.96</v>
      </c>
      <c r="J47" s="95">
        <v>3.4</v>
      </c>
      <c r="K47" s="96">
        <v>10414</v>
      </c>
      <c r="L47" s="95">
        <v>0.38</v>
      </c>
      <c r="M47" s="95">
        <v>5</v>
      </c>
      <c r="N47" s="96">
        <v>170</v>
      </c>
      <c r="O47" s="98" t="s">
        <v>65</v>
      </c>
      <c r="P47" s="119"/>
      <c r="Q47" s="134"/>
    </row>
    <row r="48" customHeight="1" spans="1:17">
      <c r="A48" s="80"/>
      <c r="B48" s="33" t="s">
        <v>66</v>
      </c>
      <c r="C48" s="34">
        <v>130</v>
      </c>
      <c r="D48" s="35">
        <v>3.4</v>
      </c>
      <c r="E48" s="36">
        <v>2</v>
      </c>
      <c r="F48" s="36">
        <v>35.9</v>
      </c>
      <c r="G48" s="35">
        <v>2.1</v>
      </c>
      <c r="H48" s="36">
        <v>16.5</v>
      </c>
      <c r="I48" s="36">
        <v>67.5</v>
      </c>
      <c r="J48" s="99">
        <v>0.45</v>
      </c>
      <c r="K48" s="100">
        <v>18.2</v>
      </c>
      <c r="L48" s="99">
        <v>0.03</v>
      </c>
      <c r="M48" s="99">
        <v>0</v>
      </c>
      <c r="N48" s="100">
        <v>166</v>
      </c>
      <c r="O48" s="101">
        <v>316</v>
      </c>
      <c r="P48" s="119"/>
      <c r="Q48" s="134"/>
    </row>
    <row r="49" ht="14.25" customHeight="1" spans="1:15">
      <c r="A49" s="80"/>
      <c r="B49" s="33" t="s">
        <v>67</v>
      </c>
      <c r="C49" s="34">
        <v>180</v>
      </c>
      <c r="D49" s="35">
        <v>0.2</v>
      </c>
      <c r="E49" s="36">
        <v>0</v>
      </c>
      <c r="F49" s="36">
        <v>19.9</v>
      </c>
      <c r="G49" s="31">
        <v>12.5</v>
      </c>
      <c r="H49" s="32">
        <v>4.5</v>
      </c>
      <c r="I49" s="32">
        <v>8.5</v>
      </c>
      <c r="J49" s="95">
        <v>0.25</v>
      </c>
      <c r="K49" s="96"/>
      <c r="L49" s="95">
        <v>0.04</v>
      </c>
      <c r="M49" s="95">
        <v>21.96</v>
      </c>
      <c r="N49" s="96">
        <v>81</v>
      </c>
      <c r="O49" s="98">
        <v>378</v>
      </c>
    </row>
    <row r="50" spans="1:15">
      <c r="A50" s="80"/>
      <c r="B50" s="51" t="s">
        <v>42</v>
      </c>
      <c r="C50" s="30">
        <v>35</v>
      </c>
      <c r="D50" s="35">
        <v>2.3</v>
      </c>
      <c r="E50" s="36">
        <v>0.5</v>
      </c>
      <c r="F50" s="36">
        <v>11.7</v>
      </c>
      <c r="G50" s="31">
        <v>12.3</v>
      </c>
      <c r="H50" s="32">
        <v>16.5</v>
      </c>
      <c r="I50" s="32">
        <v>55.3</v>
      </c>
      <c r="J50" s="95">
        <v>1.37</v>
      </c>
      <c r="K50" s="96"/>
      <c r="L50" s="95">
        <v>0.06</v>
      </c>
      <c r="M50" s="95">
        <v>0</v>
      </c>
      <c r="N50" s="96">
        <v>61</v>
      </c>
      <c r="O50" s="98"/>
    </row>
    <row r="51" spans="1:15">
      <c r="A51" s="75"/>
      <c r="B51" s="40" t="s">
        <v>31</v>
      </c>
      <c r="C51" s="76">
        <v>752</v>
      </c>
      <c r="D51" s="39">
        <f>D45+D46+D47+D48+D49+D50</f>
        <v>27.24</v>
      </c>
      <c r="E51" s="39">
        <f t="shared" ref="E51:N51" si="7">E45+E46+E47+E48+E49+E50</f>
        <v>18.1</v>
      </c>
      <c r="F51" s="39">
        <f t="shared" si="7"/>
        <v>91.1</v>
      </c>
      <c r="G51" s="39">
        <f t="shared" si="7"/>
        <v>103.6</v>
      </c>
      <c r="H51" s="39">
        <f t="shared" si="7"/>
        <v>89.1</v>
      </c>
      <c r="I51" s="39">
        <f t="shared" si="7"/>
        <v>626.36</v>
      </c>
      <c r="J51" s="39">
        <f t="shared" si="7"/>
        <v>9.42</v>
      </c>
      <c r="K51" s="81">
        <f t="shared" si="7"/>
        <v>10432.2</v>
      </c>
      <c r="L51" s="39">
        <f t="shared" si="7"/>
        <v>0.57</v>
      </c>
      <c r="M51" s="39">
        <f t="shared" si="7"/>
        <v>58.84</v>
      </c>
      <c r="N51" s="39">
        <f t="shared" si="7"/>
        <v>624.4</v>
      </c>
      <c r="O51" s="107"/>
    </row>
    <row r="52" spans="1:15">
      <c r="A52" s="75"/>
      <c r="B52" s="62" t="s">
        <v>43</v>
      </c>
      <c r="C52" s="81">
        <f>N51*90/N60</f>
        <v>40.8579322378944</v>
      </c>
      <c r="D52" s="35"/>
      <c r="E52" s="36"/>
      <c r="F52" s="36"/>
      <c r="G52" s="31"/>
      <c r="H52" s="32"/>
      <c r="I52" s="32"/>
      <c r="J52" s="95"/>
      <c r="K52" s="96"/>
      <c r="L52" s="95"/>
      <c r="M52" s="95"/>
      <c r="N52" s="96"/>
      <c r="O52" s="107"/>
    </row>
    <row r="53" ht="15.75" customHeight="1" spans="1:15">
      <c r="A53" s="75" t="s">
        <v>44</v>
      </c>
      <c r="B53" s="51" t="s">
        <v>166</v>
      </c>
      <c r="C53" s="30">
        <v>80</v>
      </c>
      <c r="D53" s="35">
        <v>12.5</v>
      </c>
      <c r="E53" s="36">
        <v>5</v>
      </c>
      <c r="F53" s="36">
        <v>9</v>
      </c>
      <c r="G53" s="31">
        <v>38.9</v>
      </c>
      <c r="H53" s="32">
        <v>28.9</v>
      </c>
      <c r="I53" s="120">
        <v>163.7</v>
      </c>
      <c r="J53" s="121">
        <v>0.87</v>
      </c>
      <c r="K53" s="122">
        <v>12</v>
      </c>
      <c r="L53" s="121">
        <v>0.08</v>
      </c>
      <c r="M53" s="121">
        <v>0.84</v>
      </c>
      <c r="N53" s="122">
        <v>129</v>
      </c>
      <c r="O53" s="102">
        <v>258</v>
      </c>
    </row>
    <row r="54" spans="1:15">
      <c r="A54" s="75"/>
      <c r="B54" s="67" t="s">
        <v>69</v>
      </c>
      <c r="C54" s="55">
        <v>20</v>
      </c>
      <c r="D54" s="56">
        <v>0.1</v>
      </c>
      <c r="E54" s="56">
        <v>0.6</v>
      </c>
      <c r="F54" s="56">
        <v>0.9</v>
      </c>
      <c r="G54" s="56">
        <v>3.2</v>
      </c>
      <c r="H54" s="57">
        <v>2.3</v>
      </c>
      <c r="I54" s="108">
        <v>4.4</v>
      </c>
      <c r="J54" s="109">
        <v>0.1</v>
      </c>
      <c r="K54" s="110">
        <v>5</v>
      </c>
      <c r="L54" s="109">
        <v>0</v>
      </c>
      <c r="M54" s="109">
        <v>0.5</v>
      </c>
      <c r="N54" s="110">
        <v>10</v>
      </c>
      <c r="O54" s="111">
        <v>348</v>
      </c>
    </row>
    <row r="55" spans="1:15">
      <c r="A55" s="75"/>
      <c r="B55" s="33" t="s">
        <v>70</v>
      </c>
      <c r="C55" s="34">
        <v>130</v>
      </c>
      <c r="D55" s="35">
        <v>2.9</v>
      </c>
      <c r="E55" s="36">
        <v>2.4</v>
      </c>
      <c r="F55" s="36">
        <v>23</v>
      </c>
      <c r="G55" s="31">
        <v>32</v>
      </c>
      <c r="H55" s="32">
        <v>24.1</v>
      </c>
      <c r="I55" s="123">
        <v>75.05</v>
      </c>
      <c r="J55" s="121">
        <v>0.87</v>
      </c>
      <c r="K55" s="122">
        <v>22.5</v>
      </c>
      <c r="L55" s="121">
        <v>0.12</v>
      </c>
      <c r="M55" s="121">
        <v>15.75</v>
      </c>
      <c r="N55" s="122">
        <v>119</v>
      </c>
      <c r="O55" s="124">
        <v>321</v>
      </c>
    </row>
    <row r="56" spans="1:15">
      <c r="A56" s="75"/>
      <c r="B56" s="29" t="s">
        <v>71</v>
      </c>
      <c r="C56" s="30">
        <v>180</v>
      </c>
      <c r="D56" s="35">
        <v>3.6</v>
      </c>
      <c r="E56" s="36">
        <v>2.8</v>
      </c>
      <c r="F56" s="36">
        <v>15.7</v>
      </c>
      <c r="G56" s="31">
        <v>137</v>
      </c>
      <c r="H56" s="32">
        <v>19.2</v>
      </c>
      <c r="I56" s="123">
        <v>112.1</v>
      </c>
      <c r="J56" s="121">
        <v>0.43</v>
      </c>
      <c r="K56" s="122">
        <v>22</v>
      </c>
      <c r="L56" s="121">
        <v>0.05</v>
      </c>
      <c r="M56" s="121">
        <v>1.44</v>
      </c>
      <c r="N56" s="122">
        <v>102</v>
      </c>
      <c r="O56" s="102">
        <v>397</v>
      </c>
    </row>
    <row r="57" spans="1:15">
      <c r="A57" s="75"/>
      <c r="B57" s="67" t="s">
        <v>50</v>
      </c>
      <c r="C57" s="55">
        <v>30</v>
      </c>
      <c r="D57" s="56">
        <v>2.4</v>
      </c>
      <c r="E57" s="56">
        <v>0.5</v>
      </c>
      <c r="F57" s="56">
        <v>14.6</v>
      </c>
      <c r="G57" s="56">
        <v>6.9</v>
      </c>
      <c r="H57" s="57">
        <v>9.9</v>
      </c>
      <c r="I57" s="108">
        <v>26.1</v>
      </c>
      <c r="J57" s="109">
        <v>0.6</v>
      </c>
      <c r="K57" s="110"/>
      <c r="L57" s="109">
        <v>0.06</v>
      </c>
      <c r="M57" s="109">
        <v>0</v>
      </c>
      <c r="N57" s="110">
        <v>71</v>
      </c>
      <c r="O57" s="111"/>
    </row>
    <row r="58" spans="1:15">
      <c r="A58" s="75"/>
      <c r="B58" s="62" t="s">
        <v>31</v>
      </c>
      <c r="C58" s="82">
        <v>440</v>
      </c>
      <c r="D58" s="83">
        <f>D53+D54+D55+D56+D57</f>
        <v>21.5</v>
      </c>
      <c r="E58" s="83">
        <f t="shared" ref="E58:N58" si="8">E53+E54+E55+E56+E57</f>
        <v>11.3</v>
      </c>
      <c r="F58" s="83">
        <f t="shared" si="8"/>
        <v>63.2</v>
      </c>
      <c r="G58" s="83">
        <f t="shared" si="8"/>
        <v>218</v>
      </c>
      <c r="H58" s="83">
        <f t="shared" si="8"/>
        <v>84.4</v>
      </c>
      <c r="I58" s="125">
        <f t="shared" si="8"/>
        <v>381.35</v>
      </c>
      <c r="J58" s="83">
        <f t="shared" si="8"/>
        <v>2.87</v>
      </c>
      <c r="K58" s="126">
        <f t="shared" si="8"/>
        <v>61.5</v>
      </c>
      <c r="L58" s="83">
        <f t="shared" si="8"/>
        <v>0.31</v>
      </c>
      <c r="M58" s="83">
        <f t="shared" si="8"/>
        <v>18.53</v>
      </c>
      <c r="N58" s="83">
        <f t="shared" si="8"/>
        <v>431</v>
      </c>
      <c r="O58" s="127"/>
    </row>
    <row r="59" spans="1:15">
      <c r="A59" s="75"/>
      <c r="B59" s="62" t="s">
        <v>51</v>
      </c>
      <c r="C59" s="81">
        <f>N58*90/N60</f>
        <v>28.202704667733</v>
      </c>
      <c r="D59" s="35"/>
      <c r="E59" s="36"/>
      <c r="F59" s="36"/>
      <c r="G59" s="35"/>
      <c r="H59" s="36"/>
      <c r="I59" s="128"/>
      <c r="J59" s="99"/>
      <c r="K59" s="100"/>
      <c r="L59" s="99"/>
      <c r="M59" s="99"/>
      <c r="N59" s="100"/>
      <c r="O59" s="101"/>
    </row>
    <row r="60" spans="1:15">
      <c r="A60" s="75"/>
      <c r="B60" s="40" t="s">
        <v>52</v>
      </c>
      <c r="C60" s="76"/>
      <c r="D60" s="39">
        <f t="shared" ref="D60:N60" si="9">D40++D43+D51+D58</f>
        <v>57.94</v>
      </c>
      <c r="E60" s="39">
        <f t="shared" si="9"/>
        <v>40.96</v>
      </c>
      <c r="F60" s="39">
        <f t="shared" si="9"/>
        <v>200.27</v>
      </c>
      <c r="G60" s="39">
        <f t="shared" si="9"/>
        <v>552.8</v>
      </c>
      <c r="H60" s="39">
        <f t="shared" si="9"/>
        <v>213.6</v>
      </c>
      <c r="I60" s="129">
        <f t="shared" si="9"/>
        <v>1251.71</v>
      </c>
      <c r="J60" s="39">
        <f t="shared" si="9"/>
        <v>15.83</v>
      </c>
      <c r="K60" s="81">
        <f t="shared" si="9"/>
        <v>10558.13</v>
      </c>
      <c r="L60" s="39">
        <f t="shared" si="9"/>
        <v>1.04</v>
      </c>
      <c r="M60" s="39">
        <f t="shared" si="9"/>
        <v>88.02</v>
      </c>
      <c r="N60" s="39">
        <f t="shared" si="9"/>
        <v>1375.4</v>
      </c>
      <c r="O60" s="107"/>
    </row>
    <row r="61" ht="18.75" spans="1:15">
      <c r="A61" s="70"/>
      <c r="B61" s="71" t="s">
        <v>72</v>
      </c>
      <c r="C61" s="72"/>
      <c r="D61" s="48"/>
      <c r="E61" s="42"/>
      <c r="F61" s="42"/>
      <c r="G61" s="64"/>
      <c r="H61" s="65"/>
      <c r="I61" s="130"/>
      <c r="J61" s="112"/>
      <c r="K61" s="113"/>
      <c r="L61" s="112"/>
      <c r="M61" s="112"/>
      <c r="N61" s="114"/>
      <c r="O61" s="107"/>
    </row>
    <row r="62" ht="18.75" customHeight="1" spans="1:15">
      <c r="A62" s="73" t="s">
        <v>26</v>
      </c>
      <c r="B62" s="29" t="s">
        <v>27</v>
      </c>
      <c r="C62" s="30" t="s">
        <v>160</v>
      </c>
      <c r="D62" s="31">
        <v>2.3</v>
      </c>
      <c r="E62" s="32">
        <v>4.5</v>
      </c>
      <c r="F62" s="32">
        <v>15.5</v>
      </c>
      <c r="G62" s="31">
        <v>8.1</v>
      </c>
      <c r="H62" s="32">
        <v>8.7</v>
      </c>
      <c r="I62" s="131">
        <v>25.5</v>
      </c>
      <c r="J62" s="95">
        <v>0.5</v>
      </c>
      <c r="K62" s="96">
        <v>35</v>
      </c>
      <c r="L62" s="95">
        <v>0.05</v>
      </c>
      <c r="M62" s="95">
        <v>0</v>
      </c>
      <c r="N62" s="96">
        <v>111</v>
      </c>
      <c r="O62" s="97">
        <v>1</v>
      </c>
    </row>
    <row r="63" customHeight="1" spans="1:15">
      <c r="A63" s="73"/>
      <c r="B63" s="67" t="s">
        <v>74</v>
      </c>
      <c r="C63" s="55">
        <v>178</v>
      </c>
      <c r="D63" s="56">
        <v>6.3</v>
      </c>
      <c r="E63" s="56">
        <v>6.1</v>
      </c>
      <c r="F63" s="56">
        <v>28.3</v>
      </c>
      <c r="G63" s="56">
        <v>19.3</v>
      </c>
      <c r="H63" s="57">
        <v>25.6</v>
      </c>
      <c r="I63" s="108">
        <v>119.5</v>
      </c>
      <c r="J63" s="109">
        <v>2.02</v>
      </c>
      <c r="K63" s="110">
        <v>23</v>
      </c>
      <c r="L63" s="109">
        <v>0.1</v>
      </c>
      <c r="M63" s="109">
        <v>0</v>
      </c>
      <c r="N63" s="110">
        <v>193</v>
      </c>
      <c r="O63" s="132">
        <v>185</v>
      </c>
    </row>
    <row r="64" spans="1:15">
      <c r="A64" s="74"/>
      <c r="B64" s="58" t="s">
        <v>75</v>
      </c>
      <c r="C64" s="59">
        <v>180</v>
      </c>
      <c r="D64" s="60">
        <v>2.58</v>
      </c>
      <c r="E64" s="36">
        <v>2.25</v>
      </c>
      <c r="F64" s="36">
        <v>14.23</v>
      </c>
      <c r="G64" s="56">
        <v>113.9</v>
      </c>
      <c r="H64" s="32">
        <v>13.9</v>
      </c>
      <c r="I64" s="32">
        <v>83.5</v>
      </c>
      <c r="J64" s="95">
        <v>0.37</v>
      </c>
      <c r="K64" s="96">
        <v>18</v>
      </c>
      <c r="L64" s="95">
        <v>0.04</v>
      </c>
      <c r="M64" s="95">
        <v>1.43</v>
      </c>
      <c r="N64" s="96">
        <v>87</v>
      </c>
      <c r="O64" s="98">
        <v>394</v>
      </c>
    </row>
    <row r="65" spans="1:15">
      <c r="A65" s="74"/>
      <c r="B65" s="28" t="s">
        <v>31</v>
      </c>
      <c r="C65" s="38">
        <v>393</v>
      </c>
      <c r="D65" s="39">
        <f>D62+D63+D64</f>
        <v>11.18</v>
      </c>
      <c r="E65" s="39">
        <f t="shared" ref="E65:N65" si="10">E62+E63+E64</f>
        <v>12.85</v>
      </c>
      <c r="F65" s="39">
        <f t="shared" si="10"/>
        <v>58.03</v>
      </c>
      <c r="G65" s="39">
        <f t="shared" si="10"/>
        <v>141.3</v>
      </c>
      <c r="H65" s="39">
        <f t="shared" si="10"/>
        <v>48.2</v>
      </c>
      <c r="I65" s="39">
        <f t="shared" si="10"/>
        <v>228.5</v>
      </c>
      <c r="J65" s="39">
        <f t="shared" si="10"/>
        <v>2.89</v>
      </c>
      <c r="K65" s="81">
        <f t="shared" si="10"/>
        <v>76</v>
      </c>
      <c r="L65" s="39">
        <f t="shared" si="10"/>
        <v>0.19</v>
      </c>
      <c r="M65" s="39">
        <f t="shared" si="10"/>
        <v>1.43</v>
      </c>
      <c r="N65" s="39">
        <f t="shared" si="10"/>
        <v>391</v>
      </c>
      <c r="O65" s="98"/>
    </row>
    <row r="66" spans="1:15">
      <c r="A66" s="74"/>
      <c r="B66" s="40" t="s">
        <v>32</v>
      </c>
      <c r="C66" s="41">
        <f>N65*90/N84</f>
        <v>20.2241379310345</v>
      </c>
      <c r="D66" s="39"/>
      <c r="E66" s="42"/>
      <c r="F66" s="42"/>
      <c r="G66" s="43"/>
      <c r="H66" s="44"/>
      <c r="I66" s="44"/>
      <c r="J66" s="103"/>
      <c r="K66" s="104"/>
      <c r="L66" s="103"/>
      <c r="M66" s="103"/>
      <c r="N66" s="104"/>
      <c r="O66" s="98"/>
    </row>
    <row r="67" ht="19.5" customHeight="1" spans="1:15">
      <c r="A67" s="75" t="s">
        <v>33</v>
      </c>
      <c r="B67" s="29" t="s">
        <v>34</v>
      </c>
      <c r="C67" s="30">
        <v>100</v>
      </c>
      <c r="D67" s="35">
        <v>1.6</v>
      </c>
      <c r="E67" s="36">
        <v>0.6</v>
      </c>
      <c r="F67" s="36">
        <v>21</v>
      </c>
      <c r="G67" s="31">
        <v>8</v>
      </c>
      <c r="H67" s="32">
        <v>42</v>
      </c>
      <c r="I67" s="32">
        <v>28</v>
      </c>
      <c r="J67" s="95">
        <v>0.6</v>
      </c>
      <c r="K67" s="96"/>
      <c r="L67" s="95">
        <v>0.04</v>
      </c>
      <c r="M67" s="95">
        <v>10</v>
      </c>
      <c r="N67" s="96">
        <v>94</v>
      </c>
      <c r="O67" s="98"/>
    </row>
    <row r="68" spans="1:15">
      <c r="A68" s="75"/>
      <c r="B68" s="40" t="s">
        <v>31</v>
      </c>
      <c r="C68" s="76">
        <v>100</v>
      </c>
      <c r="D68" s="39">
        <f>D67</f>
        <v>1.6</v>
      </c>
      <c r="E68" s="39">
        <f t="shared" ref="E68:N68" si="11">E67</f>
        <v>0.6</v>
      </c>
      <c r="F68" s="39">
        <f t="shared" si="11"/>
        <v>21</v>
      </c>
      <c r="G68" s="39">
        <f t="shared" si="11"/>
        <v>8</v>
      </c>
      <c r="H68" s="39">
        <f t="shared" si="11"/>
        <v>42</v>
      </c>
      <c r="I68" s="39">
        <f t="shared" si="11"/>
        <v>28</v>
      </c>
      <c r="J68" s="39">
        <f t="shared" si="11"/>
        <v>0.6</v>
      </c>
      <c r="K68" s="81">
        <f t="shared" si="11"/>
        <v>0</v>
      </c>
      <c r="L68" s="39">
        <f t="shared" si="11"/>
        <v>0.04</v>
      </c>
      <c r="M68" s="39">
        <f t="shared" si="11"/>
        <v>10</v>
      </c>
      <c r="N68" s="39">
        <f t="shared" si="11"/>
        <v>94</v>
      </c>
      <c r="O68" s="107"/>
    </row>
    <row r="69" spans="1:15">
      <c r="A69" s="75"/>
      <c r="B69" s="40" t="s">
        <v>35</v>
      </c>
      <c r="C69" s="49">
        <f>N68*90/N84</f>
        <v>4.86206896551724</v>
      </c>
      <c r="D69" s="39"/>
      <c r="E69" s="42"/>
      <c r="F69" s="42"/>
      <c r="G69" s="43"/>
      <c r="H69" s="44"/>
      <c r="I69" s="44"/>
      <c r="J69" s="103"/>
      <c r="K69" s="104"/>
      <c r="L69" s="103"/>
      <c r="M69" s="103"/>
      <c r="N69" s="104"/>
      <c r="O69" s="98"/>
    </row>
    <row r="70" ht="18" customHeight="1" spans="1:15">
      <c r="A70" s="135" t="s">
        <v>36</v>
      </c>
      <c r="B70" s="136" t="s">
        <v>76</v>
      </c>
      <c r="C70" s="137">
        <v>60</v>
      </c>
      <c r="D70" s="138">
        <v>1.8</v>
      </c>
      <c r="E70" s="138">
        <v>3.2</v>
      </c>
      <c r="F70" s="138">
        <v>3.8</v>
      </c>
      <c r="G70" s="139">
        <v>12.8</v>
      </c>
      <c r="H70" s="123">
        <v>12.4</v>
      </c>
      <c r="I70" s="123">
        <v>36</v>
      </c>
      <c r="J70" s="147">
        <v>0.4</v>
      </c>
      <c r="K70" s="148"/>
      <c r="L70" s="147">
        <v>0.08</v>
      </c>
      <c r="M70" s="147">
        <v>6.6</v>
      </c>
      <c r="N70" s="148">
        <v>50</v>
      </c>
      <c r="O70" s="149"/>
    </row>
    <row r="71" ht="29.25" customHeight="1" spans="1:15">
      <c r="A71" s="75"/>
      <c r="B71" s="33" t="s">
        <v>77</v>
      </c>
      <c r="C71" s="34" t="s">
        <v>167</v>
      </c>
      <c r="D71" s="35">
        <v>6.4</v>
      </c>
      <c r="E71" s="36">
        <v>4.6</v>
      </c>
      <c r="F71" s="36">
        <v>17.5</v>
      </c>
      <c r="G71" s="31">
        <v>23.8</v>
      </c>
      <c r="H71" s="32">
        <v>30.49</v>
      </c>
      <c r="I71" s="32">
        <v>94.5</v>
      </c>
      <c r="J71" s="95">
        <v>1.2</v>
      </c>
      <c r="K71" s="96">
        <v>4</v>
      </c>
      <c r="L71" s="95">
        <v>0.11</v>
      </c>
      <c r="M71" s="95">
        <v>9.6</v>
      </c>
      <c r="N71" s="96">
        <v>132</v>
      </c>
      <c r="O71" s="98" t="s">
        <v>79</v>
      </c>
    </row>
    <row r="72" spans="1:15">
      <c r="A72" s="80"/>
      <c r="B72" s="33" t="s">
        <v>168</v>
      </c>
      <c r="C72" s="34">
        <v>80</v>
      </c>
      <c r="D72" s="35">
        <v>12.7</v>
      </c>
      <c r="E72" s="36">
        <v>8.8</v>
      </c>
      <c r="F72" s="36">
        <v>8.4</v>
      </c>
      <c r="G72" s="31">
        <v>46.1</v>
      </c>
      <c r="H72" s="32">
        <v>18.5</v>
      </c>
      <c r="I72" s="32">
        <v>145</v>
      </c>
      <c r="J72" s="95">
        <v>0.75</v>
      </c>
      <c r="K72" s="96">
        <v>44</v>
      </c>
      <c r="L72" s="95">
        <v>0.07</v>
      </c>
      <c r="M72" s="95">
        <v>0.13</v>
      </c>
      <c r="N72" s="96">
        <v>161</v>
      </c>
      <c r="O72" s="98">
        <v>254</v>
      </c>
    </row>
    <row r="73" spans="1:15">
      <c r="A73" s="80"/>
      <c r="B73" s="33" t="s">
        <v>81</v>
      </c>
      <c r="C73" s="34">
        <v>130</v>
      </c>
      <c r="D73" s="35">
        <v>3.9</v>
      </c>
      <c r="E73" s="36">
        <v>2.5</v>
      </c>
      <c r="F73" s="36">
        <v>20.4</v>
      </c>
      <c r="G73" s="31">
        <v>7.3</v>
      </c>
      <c r="H73" s="32">
        <v>62.4</v>
      </c>
      <c r="I73" s="32">
        <v>94.3</v>
      </c>
      <c r="J73" s="95">
        <v>2.1</v>
      </c>
      <c r="K73" s="96">
        <v>18.2</v>
      </c>
      <c r="L73" s="95">
        <v>0.1</v>
      </c>
      <c r="M73" s="95">
        <v>0</v>
      </c>
      <c r="N73" s="96">
        <v>114</v>
      </c>
      <c r="O73" s="98">
        <v>314</v>
      </c>
    </row>
    <row r="74" spans="1:15">
      <c r="A74" s="80"/>
      <c r="B74" s="58" t="s">
        <v>41</v>
      </c>
      <c r="C74" s="59">
        <v>180</v>
      </c>
      <c r="D74" s="60">
        <v>0.6</v>
      </c>
      <c r="E74" s="60">
        <v>0.4</v>
      </c>
      <c r="F74" s="60">
        <v>29.4</v>
      </c>
      <c r="G74" s="56">
        <v>36</v>
      </c>
      <c r="H74" s="57">
        <v>16.2</v>
      </c>
      <c r="I74" s="57">
        <v>12.6</v>
      </c>
      <c r="J74" s="109">
        <v>0.72</v>
      </c>
      <c r="K74" s="110"/>
      <c r="L74" s="109">
        <v>0.02</v>
      </c>
      <c r="M74" s="109">
        <v>3.6</v>
      </c>
      <c r="N74" s="110">
        <v>122</v>
      </c>
      <c r="O74" s="111">
        <v>399</v>
      </c>
    </row>
    <row r="75" spans="1:15">
      <c r="A75" s="80"/>
      <c r="B75" s="51" t="s">
        <v>42</v>
      </c>
      <c r="C75" s="30">
        <v>35</v>
      </c>
      <c r="D75" s="35">
        <v>2.3</v>
      </c>
      <c r="E75" s="36">
        <v>0.5</v>
      </c>
      <c r="F75" s="36">
        <v>11.7</v>
      </c>
      <c r="G75" s="31">
        <v>12.3</v>
      </c>
      <c r="H75" s="32">
        <v>16.5</v>
      </c>
      <c r="I75" s="32">
        <v>55.3</v>
      </c>
      <c r="J75" s="95">
        <v>1.37</v>
      </c>
      <c r="K75" s="96"/>
      <c r="L75" s="95">
        <v>0.06</v>
      </c>
      <c r="M75" s="95">
        <v>0</v>
      </c>
      <c r="N75" s="96">
        <v>61</v>
      </c>
      <c r="O75" s="98"/>
    </row>
    <row r="76" spans="1:15">
      <c r="A76" s="75"/>
      <c r="B76" s="40" t="s">
        <v>31</v>
      </c>
      <c r="C76" s="76">
        <v>645</v>
      </c>
      <c r="D76" s="48">
        <f>D70+D71+D72+D73+D74+D75</f>
        <v>27.7</v>
      </c>
      <c r="E76" s="48">
        <f t="shared" ref="E76:N76" si="12">E70+E71+E72+E73+E74+E75</f>
        <v>20</v>
      </c>
      <c r="F76" s="48">
        <f t="shared" si="12"/>
        <v>91.2</v>
      </c>
      <c r="G76" s="48">
        <f t="shared" si="12"/>
        <v>138.3</v>
      </c>
      <c r="H76" s="48">
        <f t="shared" si="12"/>
        <v>156.49</v>
      </c>
      <c r="I76" s="48">
        <f t="shared" si="12"/>
        <v>437.7</v>
      </c>
      <c r="J76" s="48">
        <f t="shared" si="12"/>
        <v>6.54</v>
      </c>
      <c r="K76" s="106">
        <f t="shared" si="12"/>
        <v>66.2</v>
      </c>
      <c r="L76" s="48">
        <f t="shared" si="12"/>
        <v>0.44</v>
      </c>
      <c r="M76" s="48">
        <f t="shared" si="12"/>
        <v>19.93</v>
      </c>
      <c r="N76" s="48">
        <f t="shared" si="12"/>
        <v>640</v>
      </c>
      <c r="O76" s="107"/>
    </row>
    <row r="77" spans="1:15">
      <c r="A77" s="75"/>
      <c r="B77" s="62" t="s">
        <v>43</v>
      </c>
      <c r="C77" s="81">
        <f>N76*90/N84</f>
        <v>33.1034482758621</v>
      </c>
      <c r="D77" s="77"/>
      <c r="E77" s="36"/>
      <c r="F77" s="36"/>
      <c r="G77" s="140"/>
      <c r="H77" s="79"/>
      <c r="I77" s="79"/>
      <c r="J77" s="116"/>
      <c r="K77" s="117"/>
      <c r="L77" s="116"/>
      <c r="M77" s="116"/>
      <c r="N77" s="117"/>
      <c r="O77" s="107"/>
    </row>
    <row r="78" spans="1:15">
      <c r="A78" s="75" t="s">
        <v>44</v>
      </c>
      <c r="B78" s="58" t="s">
        <v>82</v>
      </c>
      <c r="C78" s="59" t="s">
        <v>62</v>
      </c>
      <c r="D78" s="60">
        <v>10.7</v>
      </c>
      <c r="E78" s="141">
        <v>22</v>
      </c>
      <c r="F78" s="141">
        <v>11.2</v>
      </c>
      <c r="G78" s="60">
        <v>74.4</v>
      </c>
      <c r="H78" s="141">
        <v>21.5</v>
      </c>
      <c r="I78" s="141">
        <v>189.8</v>
      </c>
      <c r="J78" s="150">
        <v>2.27</v>
      </c>
      <c r="K78" s="151">
        <v>260</v>
      </c>
      <c r="L78" s="150">
        <v>0.1</v>
      </c>
      <c r="M78" s="150">
        <v>5.9</v>
      </c>
      <c r="N78" s="151">
        <v>286</v>
      </c>
      <c r="O78" s="101">
        <v>218</v>
      </c>
    </row>
    <row r="79" spans="1:15">
      <c r="A79" s="75"/>
      <c r="B79" s="66" t="s">
        <v>83</v>
      </c>
      <c r="C79" s="30">
        <v>200</v>
      </c>
      <c r="D79" s="35">
        <v>5.6</v>
      </c>
      <c r="E79" s="36">
        <v>5.1</v>
      </c>
      <c r="F79" s="36">
        <v>7.9</v>
      </c>
      <c r="G79" s="31">
        <v>240</v>
      </c>
      <c r="H79" s="32">
        <v>28</v>
      </c>
      <c r="I79" s="32">
        <v>180</v>
      </c>
      <c r="J79" s="95">
        <v>0.2</v>
      </c>
      <c r="K79" s="96">
        <v>40</v>
      </c>
      <c r="L79" s="95">
        <v>0.08</v>
      </c>
      <c r="M79" s="95">
        <v>1</v>
      </c>
      <c r="N79" s="96">
        <v>100</v>
      </c>
      <c r="O79" s="98">
        <v>401</v>
      </c>
    </row>
    <row r="80" spans="1:15">
      <c r="A80" s="75"/>
      <c r="B80" s="67" t="s">
        <v>50</v>
      </c>
      <c r="C80" s="55">
        <v>30</v>
      </c>
      <c r="D80" s="56">
        <v>2.4</v>
      </c>
      <c r="E80" s="56">
        <v>0.5</v>
      </c>
      <c r="F80" s="56">
        <v>14.6</v>
      </c>
      <c r="G80" s="56">
        <v>6.9</v>
      </c>
      <c r="H80" s="57">
        <v>9.9</v>
      </c>
      <c r="I80" s="57">
        <v>26.1</v>
      </c>
      <c r="J80" s="109">
        <v>0.6</v>
      </c>
      <c r="K80" s="110"/>
      <c r="L80" s="109">
        <v>0.06</v>
      </c>
      <c r="M80" s="109">
        <v>0</v>
      </c>
      <c r="N80" s="110">
        <v>71</v>
      </c>
      <c r="O80" s="111"/>
    </row>
    <row r="81" spans="1:15">
      <c r="A81" s="80"/>
      <c r="B81" s="33" t="s">
        <v>84</v>
      </c>
      <c r="C81" s="68">
        <v>60</v>
      </c>
      <c r="D81" s="35">
        <v>7.7</v>
      </c>
      <c r="E81" s="36">
        <v>3.9</v>
      </c>
      <c r="F81" s="36">
        <v>24.4</v>
      </c>
      <c r="G81" s="31">
        <v>43.5</v>
      </c>
      <c r="H81" s="32">
        <v>18.5</v>
      </c>
      <c r="I81" s="32">
        <v>67.7</v>
      </c>
      <c r="J81" s="95">
        <v>0.77</v>
      </c>
      <c r="K81" s="96">
        <v>25.5</v>
      </c>
      <c r="L81" s="95">
        <v>0.06</v>
      </c>
      <c r="M81" s="95">
        <v>0.03</v>
      </c>
      <c r="N81" s="96">
        <v>158</v>
      </c>
      <c r="O81" s="98">
        <v>458</v>
      </c>
    </row>
    <row r="82" spans="1:15">
      <c r="A82" s="75"/>
      <c r="B82" s="40" t="s">
        <v>31</v>
      </c>
      <c r="C82" s="76">
        <v>445</v>
      </c>
      <c r="D82" s="39">
        <f>D78+D79+D80+D81</f>
        <v>26.4</v>
      </c>
      <c r="E82" s="39">
        <f t="shared" ref="E82:N82" si="13">E78+E79+E80+E81</f>
        <v>31.5</v>
      </c>
      <c r="F82" s="39">
        <f t="shared" si="13"/>
        <v>58.1</v>
      </c>
      <c r="G82" s="39">
        <f t="shared" si="13"/>
        <v>364.8</v>
      </c>
      <c r="H82" s="39">
        <f t="shared" si="13"/>
        <v>77.9</v>
      </c>
      <c r="I82" s="39">
        <f t="shared" si="13"/>
        <v>463.6</v>
      </c>
      <c r="J82" s="39">
        <f t="shared" si="13"/>
        <v>3.84</v>
      </c>
      <c r="K82" s="81">
        <f t="shared" si="13"/>
        <v>325.5</v>
      </c>
      <c r="L82" s="39">
        <f t="shared" si="13"/>
        <v>0.3</v>
      </c>
      <c r="M82" s="39">
        <f t="shared" si="13"/>
        <v>6.93</v>
      </c>
      <c r="N82" s="39">
        <f t="shared" si="13"/>
        <v>615</v>
      </c>
      <c r="O82" s="107"/>
    </row>
    <row r="83" spans="1:15">
      <c r="A83" s="75"/>
      <c r="B83" s="62" t="s">
        <v>51</v>
      </c>
      <c r="C83" s="81">
        <f>N82*90/N84</f>
        <v>31.8103448275862</v>
      </c>
      <c r="D83" s="35"/>
      <c r="E83" s="36"/>
      <c r="F83" s="36"/>
      <c r="G83" s="31"/>
      <c r="H83" s="32"/>
      <c r="I83" s="32"/>
      <c r="J83" s="95"/>
      <c r="K83" s="96"/>
      <c r="L83" s="95"/>
      <c r="M83" s="95"/>
      <c r="N83" s="96"/>
      <c r="O83" s="107"/>
    </row>
    <row r="84" spans="1:15">
      <c r="A84" s="135"/>
      <c r="B84" s="40" t="s">
        <v>52</v>
      </c>
      <c r="C84" s="76"/>
      <c r="D84" s="48">
        <f t="shared" ref="D84:N84" si="14">D65+D68+D76+D82</f>
        <v>66.88</v>
      </c>
      <c r="E84" s="48">
        <f t="shared" si="14"/>
        <v>64.95</v>
      </c>
      <c r="F84" s="48">
        <f t="shared" si="14"/>
        <v>228.33</v>
      </c>
      <c r="G84" s="48">
        <f t="shared" si="14"/>
        <v>652.4</v>
      </c>
      <c r="H84" s="48">
        <f t="shared" si="14"/>
        <v>324.59</v>
      </c>
      <c r="I84" s="48">
        <f t="shared" si="14"/>
        <v>1157.8</v>
      </c>
      <c r="J84" s="48">
        <f t="shared" si="14"/>
        <v>13.87</v>
      </c>
      <c r="K84" s="106">
        <f t="shared" si="14"/>
        <v>467.7</v>
      </c>
      <c r="L84" s="48">
        <f t="shared" si="14"/>
        <v>0.97</v>
      </c>
      <c r="M84" s="48">
        <f t="shared" si="14"/>
        <v>38.29</v>
      </c>
      <c r="N84" s="48">
        <f t="shared" si="14"/>
        <v>1740</v>
      </c>
      <c r="O84" s="107"/>
    </row>
    <row r="85" ht="18.75" spans="1:15">
      <c r="A85" s="70"/>
      <c r="B85" s="71" t="s">
        <v>85</v>
      </c>
      <c r="C85" s="72"/>
      <c r="D85" s="142"/>
      <c r="E85" s="36"/>
      <c r="F85" s="36"/>
      <c r="G85" s="79"/>
      <c r="H85" s="79"/>
      <c r="I85" s="79"/>
      <c r="J85" s="116"/>
      <c r="K85" s="117"/>
      <c r="L85" s="116"/>
      <c r="M85" s="116"/>
      <c r="N85" s="118"/>
      <c r="O85" s="107"/>
    </row>
    <row r="86" spans="1:15">
      <c r="A86" s="73" t="s">
        <v>26</v>
      </c>
      <c r="B86" s="29" t="s">
        <v>27</v>
      </c>
      <c r="C86" s="30" t="s">
        <v>160</v>
      </c>
      <c r="D86" s="31">
        <v>2.3</v>
      </c>
      <c r="E86" s="32">
        <v>4.5</v>
      </c>
      <c r="F86" s="32">
        <v>15.5</v>
      </c>
      <c r="G86" s="31">
        <v>8.1</v>
      </c>
      <c r="H86" s="32">
        <v>8.7</v>
      </c>
      <c r="I86" s="32">
        <v>25.5</v>
      </c>
      <c r="J86" s="95">
        <v>0.5</v>
      </c>
      <c r="K86" s="96">
        <v>35</v>
      </c>
      <c r="L86" s="95">
        <v>0.05</v>
      </c>
      <c r="M86" s="95">
        <v>0</v>
      </c>
      <c r="N86" s="96">
        <v>111</v>
      </c>
      <c r="O86" s="97">
        <v>1</v>
      </c>
    </row>
    <row r="87" ht="25.5" spans="1:15">
      <c r="A87" s="73"/>
      <c r="B87" s="33" t="s">
        <v>86</v>
      </c>
      <c r="C87" s="34">
        <v>178</v>
      </c>
      <c r="D87" s="35">
        <v>5.8</v>
      </c>
      <c r="E87" s="36">
        <v>6.4</v>
      </c>
      <c r="F87" s="36">
        <v>29.2</v>
      </c>
      <c r="G87" s="35">
        <v>15.3</v>
      </c>
      <c r="H87" s="36">
        <v>20.4</v>
      </c>
      <c r="I87" s="152">
        <v>41.2</v>
      </c>
      <c r="J87" s="99">
        <v>1.6</v>
      </c>
      <c r="K87" s="100">
        <v>23</v>
      </c>
      <c r="L87" s="99">
        <v>0.02</v>
      </c>
      <c r="M87" s="99">
        <v>0</v>
      </c>
      <c r="N87" s="100">
        <v>197</v>
      </c>
      <c r="O87" s="101">
        <v>185</v>
      </c>
    </row>
    <row r="88" spans="1:15">
      <c r="A88" s="74"/>
      <c r="B88" s="33" t="s">
        <v>29</v>
      </c>
      <c r="C88" s="34" t="s">
        <v>169</v>
      </c>
      <c r="D88" s="35">
        <v>0.1</v>
      </c>
      <c r="E88" s="36">
        <v>0</v>
      </c>
      <c r="F88" s="36">
        <v>10.2</v>
      </c>
      <c r="G88" s="35">
        <v>12.8</v>
      </c>
      <c r="H88" s="36">
        <v>2.2</v>
      </c>
      <c r="I88" s="36">
        <v>4</v>
      </c>
      <c r="J88" s="99">
        <v>0.32</v>
      </c>
      <c r="K88" s="100"/>
      <c r="L88" s="99"/>
      <c r="M88" s="99">
        <v>2.83</v>
      </c>
      <c r="N88" s="100">
        <v>41</v>
      </c>
      <c r="O88" s="101">
        <v>393</v>
      </c>
    </row>
    <row r="89" spans="1:15">
      <c r="A89" s="74"/>
      <c r="B89" s="28" t="s">
        <v>31</v>
      </c>
      <c r="C89" s="143">
        <v>410</v>
      </c>
      <c r="D89" s="39">
        <f>D86+D87+D88</f>
        <v>8.2</v>
      </c>
      <c r="E89" s="39">
        <f t="shared" ref="E89:M89" si="15">E86+E87+E88</f>
        <v>10.9</v>
      </c>
      <c r="F89" s="39">
        <f t="shared" si="15"/>
        <v>54.9</v>
      </c>
      <c r="G89" s="39">
        <f t="shared" si="15"/>
        <v>36.2</v>
      </c>
      <c r="H89" s="39">
        <f t="shared" si="15"/>
        <v>31.3</v>
      </c>
      <c r="I89" s="39">
        <f t="shared" si="15"/>
        <v>70.7</v>
      </c>
      <c r="J89" s="39">
        <f t="shared" si="15"/>
        <v>2.42</v>
      </c>
      <c r="K89" s="81">
        <f t="shared" si="15"/>
        <v>58</v>
      </c>
      <c r="L89" s="39">
        <f t="shared" si="15"/>
        <v>0.07</v>
      </c>
      <c r="M89" s="39">
        <f t="shared" si="15"/>
        <v>2.83</v>
      </c>
      <c r="N89" s="39">
        <f t="shared" ref="N89" si="16">N86+N87+N88</f>
        <v>349</v>
      </c>
      <c r="O89" s="98"/>
    </row>
    <row r="90" ht="18" customHeight="1" spans="1:15">
      <c r="A90" s="74"/>
      <c r="B90" s="40" t="s">
        <v>32</v>
      </c>
      <c r="C90" s="41">
        <f>N89*90/N108</f>
        <v>20.4625407166124</v>
      </c>
      <c r="D90" s="39"/>
      <c r="E90" s="42"/>
      <c r="F90" s="42"/>
      <c r="G90" s="43"/>
      <c r="H90" s="44"/>
      <c r="I90" s="44"/>
      <c r="J90" s="103"/>
      <c r="K90" s="104"/>
      <c r="L90" s="103"/>
      <c r="M90" s="103"/>
      <c r="N90" s="104"/>
      <c r="O90" s="98"/>
    </row>
    <row r="91" spans="1:15">
      <c r="A91" s="75" t="s">
        <v>33</v>
      </c>
      <c r="B91" s="29" t="s">
        <v>34</v>
      </c>
      <c r="C91" s="30">
        <v>100</v>
      </c>
      <c r="D91" s="35">
        <v>1.6</v>
      </c>
      <c r="E91" s="36">
        <v>0.6</v>
      </c>
      <c r="F91" s="36">
        <v>21</v>
      </c>
      <c r="G91" s="31">
        <v>8</v>
      </c>
      <c r="H91" s="32">
        <v>42</v>
      </c>
      <c r="I91" s="32">
        <v>28</v>
      </c>
      <c r="J91" s="95">
        <v>0.6</v>
      </c>
      <c r="K91" s="96"/>
      <c r="L91" s="95">
        <v>0.04</v>
      </c>
      <c r="M91" s="95">
        <v>10</v>
      </c>
      <c r="N91" s="96">
        <v>94</v>
      </c>
      <c r="O91" s="98"/>
    </row>
    <row r="92" spans="1:15">
      <c r="A92" s="75"/>
      <c r="B92" s="40" t="s">
        <v>31</v>
      </c>
      <c r="C92" s="144">
        <v>100</v>
      </c>
      <c r="D92" s="39">
        <f>D91</f>
        <v>1.6</v>
      </c>
      <c r="E92" s="39">
        <f t="shared" ref="E92:N92" si="17">E91</f>
        <v>0.6</v>
      </c>
      <c r="F92" s="39">
        <f t="shared" si="17"/>
        <v>21</v>
      </c>
      <c r="G92" s="39">
        <f t="shared" si="17"/>
        <v>8</v>
      </c>
      <c r="H92" s="39">
        <f t="shared" si="17"/>
        <v>42</v>
      </c>
      <c r="I92" s="39">
        <f t="shared" si="17"/>
        <v>28</v>
      </c>
      <c r="J92" s="39">
        <f t="shared" si="17"/>
        <v>0.6</v>
      </c>
      <c r="K92" s="81">
        <f t="shared" si="17"/>
        <v>0</v>
      </c>
      <c r="L92" s="39">
        <f t="shared" si="17"/>
        <v>0.04</v>
      </c>
      <c r="M92" s="39">
        <f t="shared" si="17"/>
        <v>10</v>
      </c>
      <c r="N92" s="39">
        <f t="shared" si="17"/>
        <v>94</v>
      </c>
      <c r="O92" s="107"/>
    </row>
    <row r="93" ht="14.25" customHeight="1" spans="1:15">
      <c r="A93" s="75"/>
      <c r="B93" s="40" t="s">
        <v>35</v>
      </c>
      <c r="C93" s="49">
        <f>N92*90/N108</f>
        <v>5.5114006514658</v>
      </c>
      <c r="D93" s="39"/>
      <c r="E93" s="42"/>
      <c r="F93" s="42"/>
      <c r="G93" s="43"/>
      <c r="H93" s="44"/>
      <c r="I93" s="44"/>
      <c r="J93" s="103"/>
      <c r="K93" s="104"/>
      <c r="L93" s="103"/>
      <c r="M93" s="103"/>
      <c r="N93" s="104"/>
      <c r="O93" s="98"/>
    </row>
    <row r="94" spans="1:15">
      <c r="A94" s="75" t="s">
        <v>36</v>
      </c>
      <c r="B94" s="58" t="s">
        <v>87</v>
      </c>
      <c r="C94" s="59">
        <v>60</v>
      </c>
      <c r="D94" s="60">
        <v>2.8</v>
      </c>
      <c r="E94" s="60">
        <v>5.8</v>
      </c>
      <c r="F94" s="60">
        <v>4.2</v>
      </c>
      <c r="G94" s="56">
        <v>97.2</v>
      </c>
      <c r="H94" s="57">
        <v>13.8</v>
      </c>
      <c r="I94" s="57">
        <v>66</v>
      </c>
      <c r="J94" s="109">
        <v>0.76</v>
      </c>
      <c r="K94" s="110">
        <v>24</v>
      </c>
      <c r="L94" s="109">
        <v>0.02</v>
      </c>
      <c r="M94" s="109">
        <v>5</v>
      </c>
      <c r="N94" s="110">
        <v>80</v>
      </c>
      <c r="O94" s="111">
        <v>31</v>
      </c>
    </row>
    <row r="95" ht="26.25" customHeight="1" spans="1:15">
      <c r="A95" s="80"/>
      <c r="B95" s="33" t="s">
        <v>88</v>
      </c>
      <c r="C95" s="34" t="s">
        <v>170</v>
      </c>
      <c r="D95" s="35">
        <v>3.9</v>
      </c>
      <c r="E95" s="36">
        <v>5.1</v>
      </c>
      <c r="F95" s="36">
        <v>8.8</v>
      </c>
      <c r="G95" s="31">
        <v>35.9</v>
      </c>
      <c r="H95" s="32">
        <v>20.27</v>
      </c>
      <c r="I95" s="32">
        <v>38.1</v>
      </c>
      <c r="J95" s="95">
        <v>0.91</v>
      </c>
      <c r="K95" s="96"/>
      <c r="L95" s="95">
        <v>0.04</v>
      </c>
      <c r="M95" s="95">
        <v>14.77</v>
      </c>
      <c r="N95" s="96">
        <v>95</v>
      </c>
      <c r="O95" s="98">
        <v>67</v>
      </c>
    </row>
    <row r="96" ht="16.5" customHeight="1" spans="1:15">
      <c r="A96" s="80"/>
      <c r="B96" s="33" t="s">
        <v>90</v>
      </c>
      <c r="C96" s="34">
        <v>80</v>
      </c>
      <c r="D96" s="35">
        <v>13.15</v>
      </c>
      <c r="E96" s="36">
        <v>13.8</v>
      </c>
      <c r="F96" s="36">
        <v>14.5</v>
      </c>
      <c r="G96" s="31">
        <v>35</v>
      </c>
      <c r="H96" s="32">
        <v>25.7</v>
      </c>
      <c r="I96" s="32">
        <v>132.9</v>
      </c>
      <c r="J96" s="95">
        <v>1.2</v>
      </c>
      <c r="K96" s="96">
        <v>24</v>
      </c>
      <c r="L96" s="95">
        <v>0.08</v>
      </c>
      <c r="M96" s="95">
        <v>0.12</v>
      </c>
      <c r="N96" s="96">
        <v>231</v>
      </c>
      <c r="O96" s="98">
        <v>282</v>
      </c>
    </row>
    <row r="97" spans="1:15">
      <c r="A97" s="80"/>
      <c r="B97" s="29" t="s">
        <v>171</v>
      </c>
      <c r="C97" s="30">
        <v>130</v>
      </c>
      <c r="D97" s="35">
        <v>2.47</v>
      </c>
      <c r="E97" s="36">
        <v>4.2</v>
      </c>
      <c r="F97" s="36">
        <v>13</v>
      </c>
      <c r="G97" s="31">
        <v>38.8</v>
      </c>
      <c r="H97" s="32">
        <v>27.4</v>
      </c>
      <c r="I97" s="32">
        <v>62.2</v>
      </c>
      <c r="J97" s="95">
        <v>1.1</v>
      </c>
      <c r="K97" s="96">
        <v>30.2</v>
      </c>
      <c r="L97" s="95">
        <v>0.07</v>
      </c>
      <c r="M97" s="95">
        <v>11.14</v>
      </c>
      <c r="N97" s="96">
        <v>105</v>
      </c>
      <c r="O97" s="98">
        <v>344</v>
      </c>
    </row>
    <row r="98" ht="15.75" customHeight="1" spans="1:15">
      <c r="A98" s="80"/>
      <c r="B98" s="33" t="s">
        <v>92</v>
      </c>
      <c r="C98" s="34">
        <v>180</v>
      </c>
      <c r="D98" s="35">
        <v>0.4</v>
      </c>
      <c r="E98" s="36">
        <v>0</v>
      </c>
      <c r="F98" s="36">
        <v>20.2</v>
      </c>
      <c r="G98" s="31">
        <v>28.6</v>
      </c>
      <c r="H98" s="32">
        <v>5.4</v>
      </c>
      <c r="I98" s="32">
        <v>13.9</v>
      </c>
      <c r="J98" s="95">
        <v>0.04</v>
      </c>
      <c r="K98" s="96"/>
      <c r="L98" s="95">
        <v>0.002</v>
      </c>
      <c r="M98" s="95">
        <v>0.36</v>
      </c>
      <c r="N98" s="96">
        <v>86</v>
      </c>
      <c r="O98" s="98">
        <v>376</v>
      </c>
    </row>
    <row r="99" ht="15.75" customHeight="1" spans="1:15">
      <c r="A99" s="80"/>
      <c r="B99" s="51" t="s">
        <v>42</v>
      </c>
      <c r="C99" s="30">
        <v>35</v>
      </c>
      <c r="D99" s="35">
        <v>2.3</v>
      </c>
      <c r="E99" s="36">
        <v>0.5</v>
      </c>
      <c r="F99" s="36">
        <v>11.7</v>
      </c>
      <c r="G99" s="31">
        <v>12.3</v>
      </c>
      <c r="H99" s="32">
        <v>16.5</v>
      </c>
      <c r="I99" s="32">
        <v>55.3</v>
      </c>
      <c r="J99" s="95">
        <v>1.37</v>
      </c>
      <c r="K99" s="96"/>
      <c r="L99" s="95">
        <v>0.06</v>
      </c>
      <c r="M99" s="95">
        <v>0</v>
      </c>
      <c r="N99" s="96">
        <v>61</v>
      </c>
      <c r="O99" s="98"/>
    </row>
    <row r="100" ht="15.75" customHeight="1" spans="1:15">
      <c r="A100" s="75"/>
      <c r="B100" s="40" t="s">
        <v>31</v>
      </c>
      <c r="C100" s="76">
        <v>705</v>
      </c>
      <c r="D100" s="39">
        <f>D94+D95+D96+D97+D98+D99</f>
        <v>25.02</v>
      </c>
      <c r="E100" s="39">
        <f t="shared" ref="E100:N100" si="18">E94+E95+E96+E97+E98+E99</f>
        <v>29.4</v>
      </c>
      <c r="F100" s="39">
        <f t="shared" si="18"/>
        <v>72.4</v>
      </c>
      <c r="G100" s="39">
        <f t="shared" si="18"/>
        <v>247.8</v>
      </c>
      <c r="H100" s="39">
        <f t="shared" si="18"/>
        <v>109.07</v>
      </c>
      <c r="I100" s="39">
        <f t="shared" si="18"/>
        <v>368.4</v>
      </c>
      <c r="J100" s="39">
        <f t="shared" si="18"/>
        <v>5.38</v>
      </c>
      <c r="K100" s="81">
        <f t="shared" si="18"/>
        <v>78.2</v>
      </c>
      <c r="L100" s="39">
        <f t="shared" si="18"/>
        <v>0.272</v>
      </c>
      <c r="M100" s="39">
        <f t="shared" si="18"/>
        <v>31.39</v>
      </c>
      <c r="N100" s="39">
        <f t="shared" si="18"/>
        <v>658</v>
      </c>
      <c r="O100" s="107"/>
    </row>
    <row r="101" ht="31.5" customHeight="1" spans="1:15">
      <c r="A101" s="75"/>
      <c r="B101" s="62" t="s">
        <v>43</v>
      </c>
      <c r="C101" s="81">
        <f>N100*90/N108</f>
        <v>38.5798045602606</v>
      </c>
      <c r="D101" s="35"/>
      <c r="E101" s="36"/>
      <c r="F101" s="36"/>
      <c r="G101" s="31"/>
      <c r="H101" s="32"/>
      <c r="I101" s="32"/>
      <c r="J101" s="95"/>
      <c r="K101" s="96"/>
      <c r="L101" s="95"/>
      <c r="M101" s="95"/>
      <c r="N101" s="96"/>
      <c r="O101" s="107"/>
    </row>
    <row r="102" ht="15.75" customHeight="1" spans="1:15">
      <c r="A102" s="75" t="s">
        <v>44</v>
      </c>
      <c r="B102" s="29" t="s">
        <v>93</v>
      </c>
      <c r="C102" s="30" t="s">
        <v>172</v>
      </c>
      <c r="D102" s="35">
        <v>11</v>
      </c>
      <c r="E102" s="36">
        <v>5</v>
      </c>
      <c r="F102" s="36">
        <v>13.5</v>
      </c>
      <c r="G102" s="31">
        <v>45</v>
      </c>
      <c r="H102" s="32">
        <v>26.8</v>
      </c>
      <c r="I102" s="32">
        <v>156</v>
      </c>
      <c r="J102" s="95">
        <v>0.74</v>
      </c>
      <c r="K102" s="96">
        <v>45</v>
      </c>
      <c r="L102" s="95">
        <v>0.07</v>
      </c>
      <c r="M102" s="95">
        <v>0.4</v>
      </c>
      <c r="N102" s="96">
        <v>140</v>
      </c>
      <c r="O102" s="97" t="s">
        <v>95</v>
      </c>
    </row>
    <row r="103" ht="15.75" customHeight="1" spans="1:15">
      <c r="A103" s="75"/>
      <c r="B103" s="33" t="s">
        <v>70</v>
      </c>
      <c r="C103" s="34">
        <v>130</v>
      </c>
      <c r="D103" s="35">
        <v>2.9</v>
      </c>
      <c r="E103" s="36">
        <v>2.4</v>
      </c>
      <c r="F103" s="36">
        <v>23</v>
      </c>
      <c r="G103" s="31">
        <v>32</v>
      </c>
      <c r="H103" s="32">
        <v>24.1</v>
      </c>
      <c r="I103" s="32">
        <v>75.1</v>
      </c>
      <c r="J103" s="95">
        <v>0.87</v>
      </c>
      <c r="K103" s="96">
        <v>22.5</v>
      </c>
      <c r="L103" s="95">
        <v>0.12</v>
      </c>
      <c r="M103" s="95">
        <v>15.75</v>
      </c>
      <c r="N103" s="96">
        <v>119</v>
      </c>
      <c r="O103" s="97">
        <v>321</v>
      </c>
    </row>
    <row r="104" ht="15.75" customHeight="1" spans="1:15">
      <c r="A104" s="75"/>
      <c r="B104" s="66" t="s">
        <v>48</v>
      </c>
      <c r="C104" s="30">
        <v>200</v>
      </c>
      <c r="D104" s="35">
        <v>5.6</v>
      </c>
      <c r="E104" s="36">
        <v>5.1</v>
      </c>
      <c r="F104" s="36">
        <v>9.5</v>
      </c>
      <c r="G104" s="31">
        <v>252</v>
      </c>
      <c r="H104" s="32">
        <v>29.4</v>
      </c>
      <c r="I104" s="32">
        <v>189</v>
      </c>
      <c r="J104" s="95">
        <v>0.2</v>
      </c>
      <c r="K104" s="96">
        <v>42.2</v>
      </c>
      <c r="L104" s="95">
        <v>0.09</v>
      </c>
      <c r="M104" s="95">
        <v>0.9</v>
      </c>
      <c r="N104" s="96">
        <v>104</v>
      </c>
      <c r="O104" s="98">
        <v>400</v>
      </c>
    </row>
    <row r="105" ht="15.75" customHeight="1" spans="1:15">
      <c r="A105" s="75"/>
      <c r="B105" s="67" t="s">
        <v>50</v>
      </c>
      <c r="C105" s="55">
        <v>30</v>
      </c>
      <c r="D105" s="56">
        <v>2.4</v>
      </c>
      <c r="E105" s="56">
        <v>0.5</v>
      </c>
      <c r="F105" s="56">
        <v>14.6</v>
      </c>
      <c r="G105" s="56">
        <v>6.9</v>
      </c>
      <c r="H105" s="57">
        <v>9.9</v>
      </c>
      <c r="I105" s="57">
        <v>26.1</v>
      </c>
      <c r="J105" s="109">
        <v>0.6</v>
      </c>
      <c r="K105" s="110"/>
      <c r="L105" s="109">
        <v>0.06</v>
      </c>
      <c r="M105" s="109">
        <v>0</v>
      </c>
      <c r="N105" s="110">
        <v>71</v>
      </c>
      <c r="O105" s="111"/>
    </row>
    <row r="106" spans="1:15">
      <c r="A106" s="75"/>
      <c r="B106" s="40" t="s">
        <v>31</v>
      </c>
      <c r="C106" s="81">
        <v>470</v>
      </c>
      <c r="D106" s="39">
        <f>D102+D103+D104+D105</f>
        <v>21.9</v>
      </c>
      <c r="E106" s="39">
        <f t="shared" ref="E106:N106" si="19">E102+E103+E104+E105</f>
        <v>13</v>
      </c>
      <c r="F106" s="39">
        <f t="shared" si="19"/>
        <v>60.6</v>
      </c>
      <c r="G106" s="39">
        <f t="shared" si="19"/>
        <v>335.9</v>
      </c>
      <c r="H106" s="39">
        <f t="shared" si="19"/>
        <v>90.2</v>
      </c>
      <c r="I106" s="39">
        <f t="shared" si="19"/>
        <v>446.2</v>
      </c>
      <c r="J106" s="39">
        <f t="shared" si="19"/>
        <v>2.41</v>
      </c>
      <c r="K106" s="81">
        <f t="shared" si="19"/>
        <v>109.7</v>
      </c>
      <c r="L106" s="39">
        <f t="shared" si="19"/>
        <v>0.34</v>
      </c>
      <c r="M106" s="39">
        <f t="shared" si="19"/>
        <v>17.05</v>
      </c>
      <c r="N106" s="39">
        <f t="shared" si="19"/>
        <v>434</v>
      </c>
      <c r="O106" s="101"/>
    </row>
    <row r="107" spans="1:15">
      <c r="A107" s="75"/>
      <c r="B107" s="62" t="s">
        <v>51</v>
      </c>
      <c r="C107" s="81">
        <f>N106*90/N108</f>
        <v>25.4462540716612</v>
      </c>
      <c r="D107" s="35"/>
      <c r="E107" s="36"/>
      <c r="F107" s="36"/>
      <c r="G107" s="35"/>
      <c r="H107" s="36"/>
      <c r="I107" s="36"/>
      <c r="J107" s="99"/>
      <c r="K107" s="100"/>
      <c r="L107" s="99"/>
      <c r="M107" s="99"/>
      <c r="N107" s="100"/>
      <c r="O107" s="101"/>
    </row>
    <row r="108" spans="1:15">
      <c r="A108" s="75"/>
      <c r="B108" s="40" t="s">
        <v>52</v>
      </c>
      <c r="C108" s="145"/>
      <c r="D108" s="48">
        <f>D89+D92+D100+D106</f>
        <v>56.72</v>
      </c>
      <c r="E108" s="48">
        <f t="shared" ref="E108:N108" si="20">E89+E92+E100+E106</f>
        <v>53.9</v>
      </c>
      <c r="F108" s="48">
        <f t="shared" si="20"/>
        <v>208.9</v>
      </c>
      <c r="G108" s="48">
        <f t="shared" si="20"/>
        <v>627.9</v>
      </c>
      <c r="H108" s="48">
        <f t="shared" si="20"/>
        <v>272.57</v>
      </c>
      <c r="I108" s="48">
        <f t="shared" si="20"/>
        <v>913.3</v>
      </c>
      <c r="J108" s="48">
        <f t="shared" si="20"/>
        <v>10.81</v>
      </c>
      <c r="K108" s="106">
        <f t="shared" si="20"/>
        <v>245.9</v>
      </c>
      <c r="L108" s="48">
        <f t="shared" si="20"/>
        <v>0.722</v>
      </c>
      <c r="M108" s="48">
        <f t="shared" si="20"/>
        <v>61.27</v>
      </c>
      <c r="N108" s="48">
        <f t="shared" si="20"/>
        <v>1535</v>
      </c>
      <c r="O108" s="107"/>
    </row>
    <row r="109" ht="16.5" customHeight="1" spans="1:15">
      <c r="A109" s="70"/>
      <c r="B109" s="71" t="s">
        <v>96</v>
      </c>
      <c r="C109" s="72"/>
      <c r="D109" s="48"/>
      <c r="E109" s="42"/>
      <c r="F109" s="42"/>
      <c r="G109" s="64"/>
      <c r="H109" s="65"/>
      <c r="I109" s="65"/>
      <c r="J109" s="112"/>
      <c r="K109" s="113"/>
      <c r="L109" s="112"/>
      <c r="M109" s="112"/>
      <c r="N109" s="114"/>
      <c r="O109" s="107"/>
    </row>
    <row r="110" spans="1:15">
      <c r="A110" s="73" t="s">
        <v>26</v>
      </c>
      <c r="B110" s="33" t="s">
        <v>54</v>
      </c>
      <c r="C110" s="34" t="s">
        <v>162</v>
      </c>
      <c r="D110" s="35">
        <v>5</v>
      </c>
      <c r="E110" s="36">
        <v>7.2</v>
      </c>
      <c r="F110" s="36">
        <v>15.5</v>
      </c>
      <c r="G110" s="31">
        <v>96.1</v>
      </c>
      <c r="H110" s="32">
        <v>13.4</v>
      </c>
      <c r="I110" s="32">
        <v>77.3</v>
      </c>
      <c r="J110" s="95">
        <v>0.71</v>
      </c>
      <c r="K110" s="96">
        <v>36.4</v>
      </c>
      <c r="L110" s="95">
        <v>0.05</v>
      </c>
      <c r="M110" s="95">
        <v>0</v>
      </c>
      <c r="N110" s="96">
        <v>147</v>
      </c>
      <c r="O110" s="98">
        <v>3</v>
      </c>
    </row>
    <row r="111" spans="1:15">
      <c r="A111" s="73"/>
      <c r="B111" s="58" t="s">
        <v>97</v>
      </c>
      <c r="C111" s="59">
        <v>180</v>
      </c>
      <c r="D111" s="60">
        <v>5.4</v>
      </c>
      <c r="E111" s="60">
        <v>4.9</v>
      </c>
      <c r="F111" s="60">
        <v>16.8</v>
      </c>
      <c r="G111" s="60">
        <v>144.8</v>
      </c>
      <c r="H111" s="141">
        <v>41.8</v>
      </c>
      <c r="I111" s="141">
        <v>149.1</v>
      </c>
      <c r="J111" s="150">
        <v>1</v>
      </c>
      <c r="K111" s="151">
        <v>28</v>
      </c>
      <c r="L111" s="150">
        <v>0.1</v>
      </c>
      <c r="M111" s="150">
        <v>0.82</v>
      </c>
      <c r="N111" s="151">
        <v>128</v>
      </c>
      <c r="O111" s="127">
        <v>94</v>
      </c>
    </row>
    <row r="112" spans="1:15">
      <c r="A112" s="74"/>
      <c r="B112" s="33" t="s">
        <v>98</v>
      </c>
      <c r="C112" s="34">
        <v>180</v>
      </c>
      <c r="D112" s="35">
        <v>2.6</v>
      </c>
      <c r="E112" s="36">
        <v>2.3</v>
      </c>
      <c r="F112" s="36">
        <v>14.3</v>
      </c>
      <c r="G112" s="35">
        <v>113.2</v>
      </c>
      <c r="H112" s="36">
        <v>12.6</v>
      </c>
      <c r="I112" s="36">
        <v>81</v>
      </c>
      <c r="J112" s="99">
        <v>0.12</v>
      </c>
      <c r="K112" s="100">
        <v>18</v>
      </c>
      <c r="L112" s="99">
        <v>0.04</v>
      </c>
      <c r="M112" s="99">
        <v>1.4</v>
      </c>
      <c r="N112" s="100">
        <v>88</v>
      </c>
      <c r="O112" s="101">
        <v>395</v>
      </c>
    </row>
    <row r="113" spans="1:15">
      <c r="A113" s="74"/>
      <c r="B113" s="28" t="s">
        <v>31</v>
      </c>
      <c r="C113" s="38">
        <v>405</v>
      </c>
      <c r="D113" s="39">
        <f>D110+D111+D112</f>
        <v>13</v>
      </c>
      <c r="E113" s="39">
        <f t="shared" ref="E113:M113" si="21">E110+E111+E112</f>
        <v>14.4</v>
      </c>
      <c r="F113" s="39">
        <f t="shared" si="21"/>
        <v>46.6</v>
      </c>
      <c r="G113" s="39">
        <f t="shared" si="21"/>
        <v>354.1</v>
      </c>
      <c r="H113" s="39">
        <f t="shared" si="21"/>
        <v>67.8</v>
      </c>
      <c r="I113" s="39">
        <f t="shared" si="21"/>
        <v>307.4</v>
      </c>
      <c r="J113" s="39">
        <f t="shared" si="21"/>
        <v>1.83</v>
      </c>
      <c r="K113" s="81">
        <f t="shared" si="21"/>
        <v>82.4</v>
      </c>
      <c r="L113" s="39">
        <f t="shared" si="21"/>
        <v>0.19</v>
      </c>
      <c r="M113" s="39">
        <f t="shared" si="21"/>
        <v>2.22</v>
      </c>
      <c r="N113" s="39">
        <f t="shared" ref="N113" si="22">N110+N111+N112</f>
        <v>363</v>
      </c>
      <c r="O113" s="98"/>
    </row>
    <row r="114" ht="18.75" customHeight="1" spans="1:15">
      <c r="A114" s="74"/>
      <c r="B114" s="40" t="s">
        <v>32</v>
      </c>
      <c r="C114" s="41">
        <f>N113*90/N132</f>
        <v>18.4576271186441</v>
      </c>
      <c r="D114" s="39"/>
      <c r="E114" s="42"/>
      <c r="F114" s="42"/>
      <c r="G114" s="43"/>
      <c r="H114" s="44"/>
      <c r="I114" s="44"/>
      <c r="J114" s="103"/>
      <c r="K114" s="104"/>
      <c r="L114" s="103"/>
      <c r="M114" s="103"/>
      <c r="N114" s="104"/>
      <c r="O114" s="98"/>
    </row>
    <row r="115" spans="1:15">
      <c r="A115" s="75" t="s">
        <v>33</v>
      </c>
      <c r="B115" s="29" t="s">
        <v>34</v>
      </c>
      <c r="C115" s="30">
        <v>100</v>
      </c>
      <c r="D115" s="35">
        <v>1.6</v>
      </c>
      <c r="E115" s="36">
        <v>0.6</v>
      </c>
      <c r="F115" s="36">
        <v>21</v>
      </c>
      <c r="G115" s="31">
        <v>8</v>
      </c>
      <c r="H115" s="32">
        <v>42</v>
      </c>
      <c r="I115" s="32">
        <v>28</v>
      </c>
      <c r="J115" s="95">
        <v>0.6</v>
      </c>
      <c r="K115" s="96"/>
      <c r="L115" s="95">
        <v>0.04</v>
      </c>
      <c r="M115" s="95">
        <v>10</v>
      </c>
      <c r="N115" s="96">
        <v>94</v>
      </c>
      <c r="O115" s="98"/>
    </row>
    <row r="116" spans="1:15">
      <c r="A116" s="75"/>
      <c r="B116" s="40" t="s">
        <v>31</v>
      </c>
      <c r="C116" s="76">
        <v>100</v>
      </c>
      <c r="D116" s="48">
        <f>D115</f>
        <v>1.6</v>
      </c>
      <c r="E116" s="48">
        <f t="shared" ref="E116:N116" si="23">E115</f>
        <v>0.6</v>
      </c>
      <c r="F116" s="48">
        <f t="shared" si="23"/>
        <v>21</v>
      </c>
      <c r="G116" s="48">
        <f t="shared" si="23"/>
        <v>8</v>
      </c>
      <c r="H116" s="48">
        <f t="shared" si="23"/>
        <v>42</v>
      </c>
      <c r="I116" s="48">
        <f t="shared" si="23"/>
        <v>28</v>
      </c>
      <c r="J116" s="48">
        <f t="shared" si="23"/>
        <v>0.6</v>
      </c>
      <c r="K116" s="106">
        <f t="shared" si="23"/>
        <v>0</v>
      </c>
      <c r="L116" s="48">
        <f t="shared" si="23"/>
        <v>0.04</v>
      </c>
      <c r="M116" s="48">
        <f t="shared" si="23"/>
        <v>10</v>
      </c>
      <c r="N116" s="48">
        <f t="shared" si="23"/>
        <v>94</v>
      </c>
      <c r="O116" s="107"/>
    </row>
    <row r="117" spans="1:15">
      <c r="A117" s="75"/>
      <c r="B117" s="40" t="s">
        <v>35</v>
      </c>
      <c r="C117" s="49">
        <f>N116*90/N132</f>
        <v>4.77966101694915</v>
      </c>
      <c r="D117" s="39"/>
      <c r="E117" s="42"/>
      <c r="F117" s="42"/>
      <c r="G117" s="43"/>
      <c r="H117" s="44"/>
      <c r="I117" s="44"/>
      <c r="J117" s="103"/>
      <c r="K117" s="104"/>
      <c r="L117" s="103"/>
      <c r="M117" s="103"/>
      <c r="N117" s="104"/>
      <c r="O117" s="98"/>
    </row>
    <row r="118" spans="1:15">
      <c r="A118" s="75" t="s">
        <v>36</v>
      </c>
      <c r="B118" s="33" t="s">
        <v>99</v>
      </c>
      <c r="C118" s="146">
        <v>60</v>
      </c>
      <c r="D118" s="35">
        <v>1.2</v>
      </c>
      <c r="E118" s="36">
        <v>3.6</v>
      </c>
      <c r="F118" s="36">
        <v>6</v>
      </c>
      <c r="G118" s="31">
        <v>14</v>
      </c>
      <c r="H118" s="32">
        <v>12.4</v>
      </c>
      <c r="I118" s="32">
        <v>27</v>
      </c>
      <c r="J118" s="95">
        <v>0.51</v>
      </c>
      <c r="K118" s="96"/>
      <c r="L118" s="95">
        <v>0.04</v>
      </c>
      <c r="M118" s="95">
        <v>6.16</v>
      </c>
      <c r="N118" s="96">
        <v>60</v>
      </c>
      <c r="O118" s="107">
        <v>45</v>
      </c>
    </row>
    <row r="119" ht="14.25" customHeight="1" spans="1:15">
      <c r="A119" s="80"/>
      <c r="B119" s="51" t="s">
        <v>100</v>
      </c>
      <c r="C119" s="30" t="s">
        <v>173</v>
      </c>
      <c r="D119" s="35">
        <v>4.5</v>
      </c>
      <c r="E119" s="36">
        <v>2</v>
      </c>
      <c r="F119" s="36">
        <v>26.5</v>
      </c>
      <c r="G119" s="31">
        <v>40.9</v>
      </c>
      <c r="H119" s="32">
        <v>37.8</v>
      </c>
      <c r="I119" s="32">
        <v>76</v>
      </c>
      <c r="J119" s="95">
        <v>1.44</v>
      </c>
      <c r="K119" s="96">
        <v>16</v>
      </c>
      <c r="L119" s="95">
        <v>0.08</v>
      </c>
      <c r="M119" s="95">
        <v>7.5</v>
      </c>
      <c r="N119" s="96">
        <v>135</v>
      </c>
      <c r="O119" s="98">
        <v>78</v>
      </c>
    </row>
    <row r="120" ht="14.25" customHeight="1" spans="1:15">
      <c r="A120" s="80"/>
      <c r="B120" s="58" t="s">
        <v>102</v>
      </c>
      <c r="C120" s="59" t="s">
        <v>139</v>
      </c>
      <c r="D120" s="141">
        <v>15.42</v>
      </c>
      <c r="E120" s="141">
        <v>12.41</v>
      </c>
      <c r="F120" s="141">
        <v>3.96</v>
      </c>
      <c r="G120" s="57">
        <v>29.2</v>
      </c>
      <c r="H120" s="57">
        <v>27.2</v>
      </c>
      <c r="I120" s="57">
        <v>124.2</v>
      </c>
      <c r="J120" s="109">
        <v>1.15</v>
      </c>
      <c r="K120" s="110">
        <v>16</v>
      </c>
      <c r="L120" s="109">
        <v>0.05</v>
      </c>
      <c r="M120" s="109">
        <v>0.6</v>
      </c>
      <c r="N120" s="110">
        <v>189</v>
      </c>
      <c r="O120" s="111">
        <v>277</v>
      </c>
    </row>
    <row r="121" ht="14.25" customHeight="1" spans="1:15">
      <c r="A121" s="80"/>
      <c r="B121" s="29" t="s">
        <v>174</v>
      </c>
      <c r="C121" s="30">
        <v>130</v>
      </c>
      <c r="D121" s="35">
        <v>4.7</v>
      </c>
      <c r="E121" s="36">
        <v>2</v>
      </c>
      <c r="F121" s="36">
        <v>31.7</v>
      </c>
      <c r="G121" s="31">
        <v>4.2</v>
      </c>
      <c r="H121" s="32">
        <v>18.3</v>
      </c>
      <c r="I121" s="32">
        <v>32.3</v>
      </c>
      <c r="J121" s="95">
        <v>0.96</v>
      </c>
      <c r="K121" s="96">
        <v>18.2</v>
      </c>
      <c r="L121" s="95">
        <v>0.05</v>
      </c>
      <c r="M121" s="95">
        <v>0</v>
      </c>
      <c r="N121" s="96">
        <v>156</v>
      </c>
      <c r="O121" s="98">
        <v>317</v>
      </c>
    </row>
    <row r="122" ht="14.25" customHeight="1" spans="1:15">
      <c r="A122" s="80"/>
      <c r="B122" s="33" t="s">
        <v>105</v>
      </c>
      <c r="C122" s="34">
        <v>180</v>
      </c>
      <c r="D122" s="35">
        <v>0.7</v>
      </c>
      <c r="E122" s="36">
        <v>0</v>
      </c>
      <c r="F122" s="36">
        <v>20.8</v>
      </c>
      <c r="G122" s="31">
        <v>19.2</v>
      </c>
      <c r="H122" s="32">
        <v>3.1</v>
      </c>
      <c r="I122" s="32">
        <v>3.1</v>
      </c>
      <c r="J122" s="95">
        <v>0.57</v>
      </c>
      <c r="K122" s="96"/>
      <c r="L122" s="95">
        <v>0.01</v>
      </c>
      <c r="M122" s="95">
        <v>90</v>
      </c>
      <c r="N122" s="96">
        <v>89</v>
      </c>
      <c r="O122" s="98">
        <v>398</v>
      </c>
    </row>
    <row r="123" spans="1:15">
      <c r="A123" s="80"/>
      <c r="B123" s="51" t="s">
        <v>42</v>
      </c>
      <c r="C123" s="30">
        <v>35</v>
      </c>
      <c r="D123" s="35">
        <v>2.3</v>
      </c>
      <c r="E123" s="36">
        <v>0.5</v>
      </c>
      <c r="F123" s="36">
        <v>11.7</v>
      </c>
      <c r="G123" s="31">
        <v>12.3</v>
      </c>
      <c r="H123" s="32">
        <v>16.5</v>
      </c>
      <c r="I123" s="32">
        <v>55.3</v>
      </c>
      <c r="J123" s="95">
        <v>1.37</v>
      </c>
      <c r="K123" s="96"/>
      <c r="L123" s="95">
        <v>0.06</v>
      </c>
      <c r="M123" s="95">
        <v>0</v>
      </c>
      <c r="N123" s="96">
        <v>61</v>
      </c>
      <c r="O123" s="98"/>
    </row>
    <row r="124" spans="1:15">
      <c r="A124" s="75"/>
      <c r="B124" s="40" t="s">
        <v>31</v>
      </c>
      <c r="C124" s="76">
        <v>752</v>
      </c>
      <c r="D124" s="39">
        <f>D118+D119+D120+D121+D122+D123</f>
        <v>28.82</v>
      </c>
      <c r="E124" s="39">
        <f t="shared" ref="E124:N124" si="24">E118+E119+E120+E121+E122+E123</f>
        <v>20.51</v>
      </c>
      <c r="F124" s="39">
        <f t="shared" si="24"/>
        <v>100.66</v>
      </c>
      <c r="G124" s="39">
        <f t="shared" si="24"/>
        <v>119.8</v>
      </c>
      <c r="H124" s="39">
        <f t="shared" si="24"/>
        <v>115.3</v>
      </c>
      <c r="I124" s="39">
        <f t="shared" si="24"/>
        <v>317.9</v>
      </c>
      <c r="J124" s="39">
        <f t="shared" si="24"/>
        <v>6</v>
      </c>
      <c r="K124" s="81">
        <f t="shared" si="24"/>
        <v>50.2</v>
      </c>
      <c r="L124" s="39">
        <f t="shared" si="24"/>
        <v>0.29</v>
      </c>
      <c r="M124" s="39">
        <f t="shared" si="24"/>
        <v>104.26</v>
      </c>
      <c r="N124" s="39">
        <f t="shared" si="24"/>
        <v>690</v>
      </c>
      <c r="O124" s="107"/>
    </row>
    <row r="125" spans="1:15">
      <c r="A125" s="75"/>
      <c r="B125" s="62" t="s">
        <v>43</v>
      </c>
      <c r="C125" s="81">
        <f>N124*90/N132</f>
        <v>35.0847457627119</v>
      </c>
      <c r="D125" s="48"/>
      <c r="E125" s="42"/>
      <c r="F125" s="42"/>
      <c r="G125" s="64"/>
      <c r="H125" s="65"/>
      <c r="I125" s="65"/>
      <c r="J125" s="112"/>
      <c r="K125" s="113"/>
      <c r="L125" s="112"/>
      <c r="M125" s="112"/>
      <c r="N125" s="114"/>
      <c r="O125" s="107"/>
    </row>
    <row r="126" ht="16.5" customHeight="1" spans="1:15">
      <c r="A126" s="75"/>
      <c r="B126" s="58" t="s">
        <v>106</v>
      </c>
      <c r="C126" s="59" t="s">
        <v>175</v>
      </c>
      <c r="D126" s="60">
        <v>27.1</v>
      </c>
      <c r="E126" s="60">
        <v>8</v>
      </c>
      <c r="F126" s="60">
        <v>26.3</v>
      </c>
      <c r="G126" s="60">
        <v>242.7</v>
      </c>
      <c r="H126" s="141">
        <v>36.3</v>
      </c>
      <c r="I126" s="152">
        <v>321.3</v>
      </c>
      <c r="J126" s="150">
        <v>1.15</v>
      </c>
      <c r="K126" s="151">
        <v>110.8</v>
      </c>
      <c r="L126" s="150">
        <v>0.09</v>
      </c>
      <c r="M126" s="150">
        <v>0.54</v>
      </c>
      <c r="N126" s="151">
        <v>286</v>
      </c>
      <c r="O126" s="127" t="s">
        <v>108</v>
      </c>
    </row>
    <row r="127" spans="1:15">
      <c r="A127" s="75" t="s">
        <v>44</v>
      </c>
      <c r="B127" s="66" t="s">
        <v>83</v>
      </c>
      <c r="C127" s="30">
        <v>200</v>
      </c>
      <c r="D127" s="35">
        <v>5.6</v>
      </c>
      <c r="E127" s="36">
        <v>5.1</v>
      </c>
      <c r="F127" s="36">
        <v>7.9</v>
      </c>
      <c r="G127" s="31">
        <v>240</v>
      </c>
      <c r="H127" s="32">
        <v>28</v>
      </c>
      <c r="I127" s="131">
        <v>180</v>
      </c>
      <c r="J127" s="95">
        <v>0.2</v>
      </c>
      <c r="K127" s="96">
        <v>40</v>
      </c>
      <c r="L127" s="95">
        <v>0.08</v>
      </c>
      <c r="M127" s="95">
        <v>1</v>
      </c>
      <c r="N127" s="96">
        <v>100</v>
      </c>
      <c r="O127" s="98">
        <v>401</v>
      </c>
    </row>
    <row r="128" spans="1:15">
      <c r="A128" s="75"/>
      <c r="B128" s="33" t="s">
        <v>109</v>
      </c>
      <c r="C128" s="68">
        <v>50</v>
      </c>
      <c r="D128" s="35">
        <v>3.1</v>
      </c>
      <c r="E128" s="36">
        <v>1</v>
      </c>
      <c r="F128" s="36">
        <v>38.5</v>
      </c>
      <c r="G128" s="31">
        <v>5.5</v>
      </c>
      <c r="H128" s="32">
        <v>0</v>
      </c>
      <c r="I128" s="131">
        <v>25</v>
      </c>
      <c r="J128" s="95">
        <v>0.35</v>
      </c>
      <c r="K128" s="96"/>
      <c r="L128" s="95">
        <v>0.05</v>
      </c>
      <c r="M128" s="95">
        <v>0</v>
      </c>
      <c r="N128" s="96">
        <v>166</v>
      </c>
      <c r="O128" s="98"/>
    </row>
    <row r="129" spans="1:15">
      <c r="A129" s="75"/>
      <c r="B129" s="67" t="s">
        <v>50</v>
      </c>
      <c r="C129" s="55">
        <v>30</v>
      </c>
      <c r="D129" s="56">
        <v>2.4</v>
      </c>
      <c r="E129" s="56">
        <v>0.5</v>
      </c>
      <c r="F129" s="56">
        <v>14.6</v>
      </c>
      <c r="G129" s="56">
        <v>6.9</v>
      </c>
      <c r="H129" s="57">
        <v>9.9</v>
      </c>
      <c r="I129" s="108">
        <v>26.1</v>
      </c>
      <c r="J129" s="109">
        <v>0.6</v>
      </c>
      <c r="K129" s="110"/>
      <c r="L129" s="109">
        <v>0.06</v>
      </c>
      <c r="M129" s="109">
        <v>0</v>
      </c>
      <c r="N129" s="110">
        <v>71</v>
      </c>
      <c r="O129" s="111"/>
    </row>
    <row r="130" spans="1:15">
      <c r="A130" s="75"/>
      <c r="B130" s="40" t="s">
        <v>31</v>
      </c>
      <c r="C130" s="76">
        <v>480</v>
      </c>
      <c r="D130" s="48">
        <f>D126+D127+D128+D129</f>
        <v>38.2</v>
      </c>
      <c r="E130" s="48">
        <f t="shared" ref="E130:N130" si="25">E126+E127+E128+E129</f>
        <v>14.6</v>
      </c>
      <c r="F130" s="48">
        <f t="shared" si="25"/>
        <v>87.3</v>
      </c>
      <c r="G130" s="48">
        <f t="shared" si="25"/>
        <v>495.1</v>
      </c>
      <c r="H130" s="48">
        <f t="shared" si="25"/>
        <v>74.2</v>
      </c>
      <c r="I130" s="158">
        <f t="shared" si="25"/>
        <v>552.4</v>
      </c>
      <c r="J130" s="48">
        <f t="shared" si="25"/>
        <v>2.3</v>
      </c>
      <c r="K130" s="106">
        <f t="shared" si="25"/>
        <v>150.8</v>
      </c>
      <c r="L130" s="48">
        <f t="shared" si="25"/>
        <v>0.28</v>
      </c>
      <c r="M130" s="48">
        <f t="shared" si="25"/>
        <v>1.54</v>
      </c>
      <c r="N130" s="48">
        <f t="shared" si="25"/>
        <v>623</v>
      </c>
      <c r="O130" s="107"/>
    </row>
    <row r="131" spans="1:15">
      <c r="A131" s="75"/>
      <c r="B131" s="62" t="s">
        <v>51</v>
      </c>
      <c r="C131" s="81">
        <f>N130*90/N132</f>
        <v>31.6779661016949</v>
      </c>
      <c r="D131" s="77"/>
      <c r="E131" s="36"/>
      <c r="F131" s="36"/>
      <c r="G131" s="153"/>
      <c r="H131" s="32"/>
      <c r="I131" s="131"/>
      <c r="J131" s="95"/>
      <c r="K131" s="96"/>
      <c r="L131" s="95"/>
      <c r="M131" s="95"/>
      <c r="N131" s="96"/>
      <c r="O131" s="107"/>
    </row>
    <row r="132" ht="16.5" customHeight="1" spans="1:15">
      <c r="A132" s="75"/>
      <c r="B132" s="40" t="s">
        <v>52</v>
      </c>
      <c r="C132" s="76"/>
      <c r="D132" s="39">
        <f t="shared" ref="D132:N132" si="26">D113+D116+D124+D130</f>
        <v>81.62</v>
      </c>
      <c r="E132" s="39">
        <f t="shared" si="26"/>
        <v>50.11</v>
      </c>
      <c r="F132" s="39">
        <f t="shared" si="26"/>
        <v>255.56</v>
      </c>
      <c r="G132" s="39">
        <f t="shared" si="26"/>
        <v>977</v>
      </c>
      <c r="H132" s="39">
        <f t="shared" si="26"/>
        <v>299.3</v>
      </c>
      <c r="I132" s="129">
        <f t="shared" si="26"/>
        <v>1205.7</v>
      </c>
      <c r="J132" s="39">
        <f t="shared" si="26"/>
        <v>10.73</v>
      </c>
      <c r="K132" s="81">
        <f t="shared" si="26"/>
        <v>283.4</v>
      </c>
      <c r="L132" s="39">
        <f t="shared" si="26"/>
        <v>0.8</v>
      </c>
      <c r="M132" s="39">
        <f t="shared" si="26"/>
        <v>118.02</v>
      </c>
      <c r="N132" s="39">
        <f t="shared" si="26"/>
        <v>1770</v>
      </c>
      <c r="O132" s="107"/>
    </row>
    <row r="133" ht="18" customHeight="1" spans="1:15">
      <c r="A133" s="70"/>
      <c r="B133" s="71" t="s">
        <v>110</v>
      </c>
      <c r="C133" s="72"/>
      <c r="D133" s="48"/>
      <c r="E133" s="42"/>
      <c r="F133" s="42"/>
      <c r="G133" s="64"/>
      <c r="H133" s="65"/>
      <c r="I133" s="130"/>
      <c r="J133" s="112"/>
      <c r="K133" s="113"/>
      <c r="L133" s="112"/>
      <c r="M133" s="112"/>
      <c r="N133" s="114"/>
      <c r="O133" s="107"/>
    </row>
    <row r="134" customHeight="1" spans="1:15">
      <c r="A134" s="73" t="s">
        <v>26</v>
      </c>
      <c r="B134" s="29" t="s">
        <v>27</v>
      </c>
      <c r="C134" s="30" t="s">
        <v>160</v>
      </c>
      <c r="D134" s="31">
        <v>2.3</v>
      </c>
      <c r="E134" s="32">
        <v>4.5</v>
      </c>
      <c r="F134" s="32">
        <v>15.5</v>
      </c>
      <c r="G134" s="31">
        <v>8.1</v>
      </c>
      <c r="H134" s="32">
        <v>8.7</v>
      </c>
      <c r="I134" s="131">
        <v>25.5</v>
      </c>
      <c r="J134" s="95">
        <v>0.5</v>
      </c>
      <c r="K134" s="96">
        <v>35</v>
      </c>
      <c r="L134" s="95">
        <v>0.05</v>
      </c>
      <c r="M134" s="95">
        <v>0</v>
      </c>
      <c r="N134" s="96">
        <v>111</v>
      </c>
      <c r="O134" s="97">
        <v>1</v>
      </c>
    </row>
    <row r="135" spans="1:15">
      <c r="A135" s="73"/>
      <c r="B135" s="33" t="s">
        <v>111</v>
      </c>
      <c r="C135" s="34">
        <v>178</v>
      </c>
      <c r="D135" s="35">
        <v>4.2</v>
      </c>
      <c r="E135" s="36">
        <v>6</v>
      </c>
      <c r="F135" s="36">
        <v>24.4</v>
      </c>
      <c r="G135" s="31">
        <v>5</v>
      </c>
      <c r="H135" s="32">
        <v>16.8</v>
      </c>
      <c r="I135" s="108">
        <v>41.2</v>
      </c>
      <c r="J135" s="95">
        <v>0.4</v>
      </c>
      <c r="K135" s="96">
        <v>23</v>
      </c>
      <c r="L135" s="95">
        <v>0.02</v>
      </c>
      <c r="M135" s="95">
        <v>0</v>
      </c>
      <c r="N135" s="96">
        <v>168</v>
      </c>
      <c r="O135" s="98">
        <v>185</v>
      </c>
    </row>
    <row r="136" spans="1:15">
      <c r="A136" s="74"/>
      <c r="B136" s="33" t="s">
        <v>57</v>
      </c>
      <c r="C136" s="34" t="s">
        <v>163</v>
      </c>
      <c r="D136" s="35">
        <v>0.1</v>
      </c>
      <c r="E136" s="36">
        <v>0</v>
      </c>
      <c r="F136" s="36">
        <v>10</v>
      </c>
      <c r="G136" s="35">
        <v>10</v>
      </c>
      <c r="H136" s="36">
        <v>1.3</v>
      </c>
      <c r="I136" s="36">
        <v>2.5</v>
      </c>
      <c r="J136" s="99">
        <v>0.28</v>
      </c>
      <c r="K136" s="100"/>
      <c r="L136" s="99"/>
      <c r="M136" s="99">
        <v>0.03</v>
      </c>
      <c r="N136" s="100">
        <v>40</v>
      </c>
      <c r="O136" s="101">
        <v>392</v>
      </c>
    </row>
    <row r="137" spans="1:15">
      <c r="A137" s="74"/>
      <c r="B137" s="28" t="s">
        <v>31</v>
      </c>
      <c r="C137" s="38">
        <v>403</v>
      </c>
      <c r="D137" s="39">
        <f>D134+D135+D136</f>
        <v>6.6</v>
      </c>
      <c r="E137" s="39">
        <f t="shared" ref="E137:L137" si="27">E134+E135+E136</f>
        <v>10.5</v>
      </c>
      <c r="F137" s="39">
        <f t="shared" si="27"/>
        <v>49.9</v>
      </c>
      <c r="G137" s="39">
        <f t="shared" si="27"/>
        <v>23.1</v>
      </c>
      <c r="H137" s="39">
        <f t="shared" si="27"/>
        <v>26.8</v>
      </c>
      <c r="I137" s="39">
        <f t="shared" si="27"/>
        <v>69.2</v>
      </c>
      <c r="J137" s="39">
        <f t="shared" si="27"/>
        <v>1.18</v>
      </c>
      <c r="K137" s="81">
        <f t="shared" si="27"/>
        <v>58</v>
      </c>
      <c r="L137" s="39">
        <f t="shared" si="27"/>
        <v>0.07</v>
      </c>
      <c r="M137" s="39">
        <f t="shared" ref="M137:N137" si="28">M134+M135+M136</f>
        <v>0.03</v>
      </c>
      <c r="N137" s="39">
        <f t="shared" si="28"/>
        <v>319</v>
      </c>
      <c r="O137" s="98"/>
    </row>
    <row r="138" customHeight="1" spans="1:15">
      <c r="A138" s="74"/>
      <c r="B138" s="40" t="s">
        <v>32</v>
      </c>
      <c r="C138" s="41">
        <f>N137*90/N158</f>
        <v>17.5596330275229</v>
      </c>
      <c r="D138" s="39"/>
      <c r="E138" s="42"/>
      <c r="F138" s="42"/>
      <c r="G138" s="43"/>
      <c r="H138" s="44"/>
      <c r="I138" s="44"/>
      <c r="J138" s="103"/>
      <c r="K138" s="104"/>
      <c r="L138" s="103"/>
      <c r="M138" s="103"/>
      <c r="N138" s="104"/>
      <c r="O138" s="98"/>
    </row>
    <row r="139" spans="1:15">
      <c r="A139" s="75" t="s">
        <v>33</v>
      </c>
      <c r="B139" s="29" t="s">
        <v>34</v>
      </c>
      <c r="C139" s="30">
        <v>100</v>
      </c>
      <c r="D139" s="35">
        <v>1.6</v>
      </c>
      <c r="E139" s="36">
        <v>0.6</v>
      </c>
      <c r="F139" s="36">
        <v>21</v>
      </c>
      <c r="G139" s="31">
        <v>8</v>
      </c>
      <c r="H139" s="32">
        <v>42</v>
      </c>
      <c r="I139" s="32"/>
      <c r="J139" s="95">
        <v>0.6</v>
      </c>
      <c r="K139" s="96"/>
      <c r="L139" s="95"/>
      <c r="M139" s="95">
        <v>10</v>
      </c>
      <c r="N139" s="96">
        <v>94</v>
      </c>
      <c r="O139" s="98"/>
    </row>
    <row r="140" spans="1:15">
      <c r="A140" s="75"/>
      <c r="B140" s="40" t="s">
        <v>31</v>
      </c>
      <c r="C140" s="76">
        <v>100</v>
      </c>
      <c r="D140" s="154">
        <f>D139</f>
        <v>1.6</v>
      </c>
      <c r="E140" s="154">
        <f t="shared" ref="E140:L140" si="29">E139</f>
        <v>0.6</v>
      </c>
      <c r="F140" s="154">
        <f t="shared" si="29"/>
        <v>21</v>
      </c>
      <c r="G140" s="154">
        <f t="shared" si="29"/>
        <v>8</v>
      </c>
      <c r="H140" s="154">
        <f t="shared" si="29"/>
        <v>42</v>
      </c>
      <c r="I140" s="154">
        <f t="shared" si="29"/>
        <v>0</v>
      </c>
      <c r="J140" s="154">
        <f t="shared" si="29"/>
        <v>0.6</v>
      </c>
      <c r="K140" s="159">
        <f t="shared" si="29"/>
        <v>0</v>
      </c>
      <c r="L140" s="154">
        <f t="shared" si="29"/>
        <v>0</v>
      </c>
      <c r="M140" s="154">
        <f t="shared" ref="M140:N140" si="30">M139</f>
        <v>10</v>
      </c>
      <c r="N140" s="159">
        <f t="shared" si="30"/>
        <v>94</v>
      </c>
      <c r="O140" s="107"/>
    </row>
    <row r="141" spans="1:15">
      <c r="A141" s="75"/>
      <c r="B141" s="40" t="s">
        <v>35</v>
      </c>
      <c r="C141" s="49">
        <f>N140*90/N158</f>
        <v>5.1743119266055</v>
      </c>
      <c r="D141" s="39"/>
      <c r="E141" s="42"/>
      <c r="F141" s="42"/>
      <c r="G141" s="43"/>
      <c r="H141" s="44"/>
      <c r="I141" s="44"/>
      <c r="J141" s="103"/>
      <c r="K141" s="104"/>
      <c r="L141" s="103"/>
      <c r="M141" s="103"/>
      <c r="N141" s="104"/>
      <c r="O141" s="98"/>
    </row>
    <row r="142" customHeight="1" spans="1:15">
      <c r="A142" s="75" t="s">
        <v>36</v>
      </c>
      <c r="B142" s="33" t="s">
        <v>112</v>
      </c>
      <c r="C142" s="34">
        <v>60</v>
      </c>
      <c r="D142" s="35">
        <v>1.2</v>
      </c>
      <c r="E142" s="36">
        <v>3</v>
      </c>
      <c r="F142" s="36">
        <v>6.8</v>
      </c>
      <c r="G142" s="31">
        <v>18.4</v>
      </c>
      <c r="H142" s="32">
        <v>24.8</v>
      </c>
      <c r="I142" s="32">
        <v>42</v>
      </c>
      <c r="J142" s="95">
        <v>0.73</v>
      </c>
      <c r="K142" s="96"/>
      <c r="L142" s="95">
        <v>0.04</v>
      </c>
      <c r="M142" s="95">
        <v>3.08</v>
      </c>
      <c r="N142" s="96">
        <v>55</v>
      </c>
      <c r="O142" s="98">
        <v>54</v>
      </c>
    </row>
    <row r="143" spans="1:15">
      <c r="A143" s="80"/>
      <c r="B143" s="33" t="s">
        <v>113</v>
      </c>
      <c r="C143" s="34">
        <v>200</v>
      </c>
      <c r="D143" s="35">
        <v>1.9</v>
      </c>
      <c r="E143" s="36">
        <v>2.3</v>
      </c>
      <c r="F143" s="36">
        <v>13.5</v>
      </c>
      <c r="G143" s="31">
        <v>18.8</v>
      </c>
      <c r="H143" s="32">
        <v>16</v>
      </c>
      <c r="I143" s="32">
        <v>41.9</v>
      </c>
      <c r="J143" s="95">
        <v>0.65</v>
      </c>
      <c r="K143" s="96">
        <v>6.67</v>
      </c>
      <c r="L143" s="95">
        <v>0.07</v>
      </c>
      <c r="M143" s="95">
        <v>4.6</v>
      </c>
      <c r="N143" s="96">
        <v>79</v>
      </c>
      <c r="O143" s="98">
        <v>85</v>
      </c>
    </row>
    <row r="144" spans="1:15">
      <c r="A144" s="80"/>
      <c r="B144" s="58" t="s">
        <v>114</v>
      </c>
      <c r="C144" s="59">
        <v>80</v>
      </c>
      <c r="D144" s="141">
        <v>12.92</v>
      </c>
      <c r="E144" s="141">
        <v>11.78</v>
      </c>
      <c r="F144" s="141">
        <v>14.75</v>
      </c>
      <c r="G144" s="57">
        <v>35.2</v>
      </c>
      <c r="H144" s="57">
        <v>20.9</v>
      </c>
      <c r="I144" s="57">
        <v>141.3</v>
      </c>
      <c r="J144" s="109">
        <v>1.49</v>
      </c>
      <c r="K144" s="110">
        <v>29.7</v>
      </c>
      <c r="L144" s="109">
        <v>0.08</v>
      </c>
      <c r="M144" s="109">
        <v>0.6</v>
      </c>
      <c r="N144" s="110">
        <v>213</v>
      </c>
      <c r="O144" s="111">
        <v>305</v>
      </c>
    </row>
    <row r="145" spans="1:15">
      <c r="A145" s="80"/>
      <c r="B145" s="51" t="s">
        <v>40</v>
      </c>
      <c r="C145" s="30">
        <v>130</v>
      </c>
      <c r="D145" s="35">
        <v>3.2</v>
      </c>
      <c r="E145" s="36">
        <v>4.6</v>
      </c>
      <c r="F145" s="36">
        <v>14.7</v>
      </c>
      <c r="G145" s="31">
        <v>72.1</v>
      </c>
      <c r="H145" s="32">
        <v>26.8</v>
      </c>
      <c r="I145" s="32">
        <v>52.2</v>
      </c>
      <c r="J145" s="95">
        <v>1.1</v>
      </c>
      <c r="K145" s="96"/>
      <c r="L145" s="95">
        <v>0.04</v>
      </c>
      <c r="M145" s="95">
        <v>22.31</v>
      </c>
      <c r="N145" s="96">
        <v>109</v>
      </c>
      <c r="O145" s="98">
        <v>336</v>
      </c>
    </row>
    <row r="146" ht="16.5" customHeight="1" spans="1:15">
      <c r="A146" s="80"/>
      <c r="B146" s="58" t="s">
        <v>41</v>
      </c>
      <c r="C146" s="59">
        <v>180</v>
      </c>
      <c r="D146" s="60">
        <v>0.9</v>
      </c>
      <c r="E146" s="60">
        <v>0</v>
      </c>
      <c r="F146" s="60">
        <v>18.8</v>
      </c>
      <c r="G146" s="56">
        <v>12.6</v>
      </c>
      <c r="H146" s="57">
        <v>7.2</v>
      </c>
      <c r="I146" s="57">
        <v>12.6</v>
      </c>
      <c r="J146" s="109">
        <v>2.52</v>
      </c>
      <c r="K146" s="110"/>
      <c r="L146" s="109">
        <v>0.02</v>
      </c>
      <c r="M146" s="109">
        <v>3.6</v>
      </c>
      <c r="N146" s="110">
        <v>76</v>
      </c>
      <c r="O146" s="111">
        <v>399</v>
      </c>
    </row>
    <row r="147" ht="16.5" customHeight="1" spans="1:15">
      <c r="A147" s="80"/>
      <c r="B147" s="51" t="s">
        <v>42</v>
      </c>
      <c r="C147" s="30">
        <v>35</v>
      </c>
      <c r="D147" s="35">
        <v>2.3</v>
      </c>
      <c r="E147" s="36">
        <v>0.5</v>
      </c>
      <c r="F147" s="36">
        <v>11.7</v>
      </c>
      <c r="G147" s="31">
        <v>12.3</v>
      </c>
      <c r="H147" s="32">
        <v>16.5</v>
      </c>
      <c r="I147" s="32">
        <v>55.3</v>
      </c>
      <c r="J147" s="95">
        <v>1.37</v>
      </c>
      <c r="K147" s="96"/>
      <c r="L147" s="95">
        <v>0.06</v>
      </c>
      <c r="M147" s="95">
        <v>0</v>
      </c>
      <c r="N147" s="96">
        <v>61</v>
      </c>
      <c r="O147" s="98"/>
    </row>
    <row r="148" ht="16.5" customHeight="1" spans="1:15">
      <c r="A148" s="75"/>
      <c r="B148" s="40" t="s">
        <v>31</v>
      </c>
      <c r="C148" s="76">
        <v>675</v>
      </c>
      <c r="D148" s="48">
        <f>D142+D143+D144+D145+D146+D147</f>
        <v>22.42</v>
      </c>
      <c r="E148" s="48">
        <f t="shared" ref="E148:N148" si="31">E142+E143+E144+E145+E146+E147</f>
        <v>22.18</v>
      </c>
      <c r="F148" s="48">
        <f t="shared" si="31"/>
        <v>80.25</v>
      </c>
      <c r="G148" s="48">
        <f t="shared" si="31"/>
        <v>169.4</v>
      </c>
      <c r="H148" s="48">
        <f t="shared" si="31"/>
        <v>112.2</v>
      </c>
      <c r="I148" s="48">
        <f t="shared" si="31"/>
        <v>345.3</v>
      </c>
      <c r="J148" s="48">
        <f t="shared" si="31"/>
        <v>7.86</v>
      </c>
      <c r="K148" s="106">
        <f t="shared" si="31"/>
        <v>36.37</v>
      </c>
      <c r="L148" s="48">
        <f t="shared" si="31"/>
        <v>0.31</v>
      </c>
      <c r="M148" s="48">
        <f t="shared" si="31"/>
        <v>34.19</v>
      </c>
      <c r="N148" s="48">
        <f t="shared" si="31"/>
        <v>593</v>
      </c>
      <c r="O148" s="107"/>
    </row>
    <row r="149" ht="16.5" customHeight="1" spans="1:15">
      <c r="A149" s="75"/>
      <c r="B149" s="62" t="s">
        <v>43</v>
      </c>
      <c r="C149" s="81">
        <f>N148*90/N158</f>
        <v>32.6422018348624</v>
      </c>
      <c r="D149" s="35"/>
      <c r="E149" s="36"/>
      <c r="F149" s="36"/>
      <c r="G149" s="31"/>
      <c r="H149" s="32"/>
      <c r="I149" s="32"/>
      <c r="J149" s="95"/>
      <c r="K149" s="96"/>
      <c r="L149" s="95"/>
      <c r="M149" s="95"/>
      <c r="N149" s="96"/>
      <c r="O149" s="107"/>
    </row>
    <row r="150" ht="16.5" customHeight="1" spans="1:15">
      <c r="A150" s="75"/>
      <c r="B150" s="58" t="s">
        <v>115</v>
      </c>
      <c r="C150" s="155">
        <v>80</v>
      </c>
      <c r="D150" s="60">
        <v>14.2</v>
      </c>
      <c r="E150" s="60">
        <v>8.8</v>
      </c>
      <c r="F150" s="60">
        <v>8.3</v>
      </c>
      <c r="G150" s="56">
        <v>42.7</v>
      </c>
      <c r="H150" s="57">
        <v>24</v>
      </c>
      <c r="I150" s="57">
        <v>146.8</v>
      </c>
      <c r="J150" s="109">
        <v>0.59</v>
      </c>
      <c r="K150" s="110">
        <v>21</v>
      </c>
      <c r="L150" s="109">
        <v>0.07</v>
      </c>
      <c r="M150" s="109">
        <v>0.36</v>
      </c>
      <c r="N150" s="110">
        <v>167</v>
      </c>
      <c r="O150" s="111">
        <v>255</v>
      </c>
    </row>
    <row r="151" ht="16.5" customHeight="1" spans="1:15">
      <c r="A151" s="75"/>
      <c r="B151" s="58" t="s">
        <v>69</v>
      </c>
      <c r="C151" s="155">
        <v>30</v>
      </c>
      <c r="D151" s="60">
        <v>0.3</v>
      </c>
      <c r="E151" s="60">
        <v>1</v>
      </c>
      <c r="F151" s="60">
        <v>1.6</v>
      </c>
      <c r="G151" s="56">
        <v>4.8</v>
      </c>
      <c r="H151" s="57">
        <v>3.5</v>
      </c>
      <c r="I151" s="108">
        <v>6.6</v>
      </c>
      <c r="J151" s="109">
        <v>0.15</v>
      </c>
      <c r="K151" s="110">
        <v>7</v>
      </c>
      <c r="L151" s="109">
        <v>0.01</v>
      </c>
      <c r="M151" s="109">
        <v>0.8</v>
      </c>
      <c r="N151" s="110">
        <v>16</v>
      </c>
      <c r="O151" s="111">
        <v>348</v>
      </c>
    </row>
    <row r="152" customHeight="1" spans="1:15">
      <c r="A152" s="75"/>
      <c r="B152" s="33" t="s">
        <v>81</v>
      </c>
      <c r="C152" s="34">
        <v>130</v>
      </c>
      <c r="D152" s="35">
        <v>3.9</v>
      </c>
      <c r="E152" s="36">
        <v>2.5</v>
      </c>
      <c r="F152" s="36">
        <v>20.4</v>
      </c>
      <c r="G152" s="31">
        <v>7.3</v>
      </c>
      <c r="H152" s="32">
        <v>62.4</v>
      </c>
      <c r="I152" s="131">
        <v>94.3</v>
      </c>
      <c r="J152" s="95">
        <v>2.1</v>
      </c>
      <c r="K152" s="96">
        <v>18.2</v>
      </c>
      <c r="L152" s="95">
        <v>0.1</v>
      </c>
      <c r="M152" s="95">
        <v>0</v>
      </c>
      <c r="N152" s="96">
        <v>114</v>
      </c>
      <c r="O152" s="98">
        <v>314</v>
      </c>
    </row>
    <row r="153" customHeight="1" spans="1:15">
      <c r="A153" s="75"/>
      <c r="B153" s="66" t="s">
        <v>83</v>
      </c>
      <c r="C153" s="30">
        <v>200</v>
      </c>
      <c r="D153" s="35">
        <v>5.6</v>
      </c>
      <c r="E153" s="36">
        <v>5.1</v>
      </c>
      <c r="F153" s="36">
        <v>7.9</v>
      </c>
      <c r="G153" s="31">
        <v>240</v>
      </c>
      <c r="H153" s="32">
        <v>28</v>
      </c>
      <c r="I153" s="131">
        <v>180</v>
      </c>
      <c r="J153" s="95">
        <v>0.2</v>
      </c>
      <c r="K153" s="96">
        <v>40</v>
      </c>
      <c r="L153" s="95">
        <v>0.08</v>
      </c>
      <c r="M153" s="95">
        <v>1</v>
      </c>
      <c r="N153" s="96">
        <v>100</v>
      </c>
      <c r="O153" s="98">
        <v>401</v>
      </c>
    </row>
    <row r="154" spans="1:15">
      <c r="A154" s="75"/>
      <c r="B154" s="67" t="s">
        <v>50</v>
      </c>
      <c r="C154" s="55">
        <v>30</v>
      </c>
      <c r="D154" s="56">
        <v>2.4</v>
      </c>
      <c r="E154" s="56">
        <v>0.5</v>
      </c>
      <c r="F154" s="56">
        <v>14.6</v>
      </c>
      <c r="G154" s="56">
        <v>6.9</v>
      </c>
      <c r="H154" s="57">
        <v>9.9</v>
      </c>
      <c r="I154" s="108">
        <v>26.1</v>
      </c>
      <c r="J154" s="109">
        <v>0.6</v>
      </c>
      <c r="K154" s="110"/>
      <c r="L154" s="109">
        <v>0.06</v>
      </c>
      <c r="M154" s="109">
        <v>0</v>
      </c>
      <c r="N154" s="110">
        <v>71</v>
      </c>
      <c r="O154" s="111"/>
    </row>
    <row r="155" spans="1:15">
      <c r="A155" s="75"/>
      <c r="B155" s="58" t="s">
        <v>116</v>
      </c>
      <c r="C155" s="155">
        <v>50</v>
      </c>
      <c r="D155" s="60">
        <v>3.96</v>
      </c>
      <c r="E155" s="60">
        <v>4.06</v>
      </c>
      <c r="F155" s="60">
        <v>27.24</v>
      </c>
      <c r="G155" s="56">
        <v>11.2</v>
      </c>
      <c r="H155" s="57">
        <v>14.2</v>
      </c>
      <c r="I155" s="108">
        <v>38.3</v>
      </c>
      <c r="J155" s="109">
        <v>0.7</v>
      </c>
      <c r="K155" s="110">
        <v>7</v>
      </c>
      <c r="L155" s="109">
        <v>0.07</v>
      </c>
      <c r="M155" s="109">
        <v>0</v>
      </c>
      <c r="N155" s="110">
        <v>161</v>
      </c>
      <c r="O155" s="111">
        <v>467</v>
      </c>
    </row>
    <row r="156" spans="1:15">
      <c r="A156" s="75"/>
      <c r="B156" s="40" t="s">
        <v>31</v>
      </c>
      <c r="C156" s="76">
        <v>520</v>
      </c>
      <c r="D156" s="39">
        <f>D150+D151+D152+D153+D154+D155</f>
        <v>30.36</v>
      </c>
      <c r="E156" s="39">
        <f t="shared" ref="E156:N156" si="32">E150+E151+E152+E153+E154+E155</f>
        <v>21.96</v>
      </c>
      <c r="F156" s="39">
        <f t="shared" si="32"/>
        <v>80.04</v>
      </c>
      <c r="G156" s="39">
        <f t="shared" si="32"/>
        <v>312.9</v>
      </c>
      <c r="H156" s="39">
        <f t="shared" si="32"/>
        <v>142</v>
      </c>
      <c r="I156" s="129">
        <f t="shared" si="32"/>
        <v>492.1</v>
      </c>
      <c r="J156" s="39">
        <f t="shared" si="32"/>
        <v>4.34</v>
      </c>
      <c r="K156" s="81">
        <f t="shared" si="32"/>
        <v>93.2</v>
      </c>
      <c r="L156" s="39">
        <f t="shared" si="32"/>
        <v>0.39</v>
      </c>
      <c r="M156" s="39">
        <f t="shared" si="32"/>
        <v>2.16</v>
      </c>
      <c r="N156" s="39">
        <f t="shared" si="32"/>
        <v>629</v>
      </c>
      <c r="O156" s="107"/>
    </row>
    <row r="157" spans="1:15">
      <c r="A157" s="75"/>
      <c r="B157" s="62" t="s">
        <v>51</v>
      </c>
      <c r="C157" s="81">
        <f>N156*90/N158</f>
        <v>34.6238532110092</v>
      </c>
      <c r="D157" s="35"/>
      <c r="E157" s="36"/>
      <c r="F157" s="36"/>
      <c r="G157" s="31"/>
      <c r="H157" s="32"/>
      <c r="I157" s="131"/>
      <c r="J157" s="95"/>
      <c r="K157" s="96"/>
      <c r="L157" s="95"/>
      <c r="M157" s="95"/>
      <c r="N157" s="96"/>
      <c r="O157" s="107"/>
    </row>
    <row r="158" spans="1:15">
      <c r="A158" s="75"/>
      <c r="B158" s="40" t="s">
        <v>52</v>
      </c>
      <c r="C158" s="76"/>
      <c r="D158" s="48">
        <f t="shared" ref="D158:N158" si="33">D137+D140+D148+D156</f>
        <v>60.98</v>
      </c>
      <c r="E158" s="48">
        <f t="shared" si="33"/>
        <v>55.24</v>
      </c>
      <c r="F158" s="48">
        <f t="shared" si="33"/>
        <v>231.19</v>
      </c>
      <c r="G158" s="48">
        <f t="shared" si="33"/>
        <v>513.4</v>
      </c>
      <c r="H158" s="48">
        <f t="shared" si="33"/>
        <v>323</v>
      </c>
      <c r="I158" s="48">
        <f t="shared" si="33"/>
        <v>906.6</v>
      </c>
      <c r="J158" s="48">
        <f t="shared" si="33"/>
        <v>13.98</v>
      </c>
      <c r="K158" s="106">
        <f t="shared" si="33"/>
        <v>187.57</v>
      </c>
      <c r="L158" s="48">
        <f t="shared" si="33"/>
        <v>0.77</v>
      </c>
      <c r="M158" s="48">
        <f t="shared" si="33"/>
        <v>46.38</v>
      </c>
      <c r="N158" s="48">
        <f t="shared" si="33"/>
        <v>1635</v>
      </c>
      <c r="O158" s="107"/>
    </row>
    <row r="159" ht="19.5" customHeight="1" spans="1:15">
      <c r="A159" s="70"/>
      <c r="B159" s="71" t="s">
        <v>117</v>
      </c>
      <c r="C159" s="72"/>
      <c r="D159" s="60"/>
      <c r="E159" s="141"/>
      <c r="F159" s="141"/>
      <c r="G159" s="56"/>
      <c r="H159" s="57"/>
      <c r="I159" s="108"/>
      <c r="J159" s="109"/>
      <c r="K159" s="110"/>
      <c r="L159" s="109"/>
      <c r="M159" s="109"/>
      <c r="N159" s="110"/>
      <c r="O159" s="107"/>
    </row>
    <row r="160" customHeight="1" spans="1:15">
      <c r="A160" s="73" t="s">
        <v>26</v>
      </c>
      <c r="B160" s="33" t="s">
        <v>54</v>
      </c>
      <c r="C160" s="34" t="s">
        <v>162</v>
      </c>
      <c r="D160" s="35">
        <v>5</v>
      </c>
      <c r="E160" s="36">
        <v>7.2</v>
      </c>
      <c r="F160" s="36">
        <v>15.5</v>
      </c>
      <c r="G160" s="31">
        <v>96.1</v>
      </c>
      <c r="H160" s="32">
        <v>13.4</v>
      </c>
      <c r="I160" s="131">
        <v>77.3</v>
      </c>
      <c r="J160" s="95">
        <v>0.71</v>
      </c>
      <c r="K160" s="96">
        <v>36.4</v>
      </c>
      <c r="L160" s="95">
        <v>0.05</v>
      </c>
      <c r="M160" s="95">
        <v>0</v>
      </c>
      <c r="N160" s="96">
        <v>147</v>
      </c>
      <c r="O160" s="98">
        <v>3</v>
      </c>
    </row>
    <row r="161" spans="1:15">
      <c r="A161" s="73"/>
      <c r="B161" s="58" t="s">
        <v>118</v>
      </c>
      <c r="C161" s="59">
        <v>180</v>
      </c>
      <c r="D161" s="60">
        <v>5</v>
      </c>
      <c r="E161" s="60">
        <v>4.6</v>
      </c>
      <c r="F161" s="60">
        <v>17.5</v>
      </c>
      <c r="G161" s="56">
        <v>145.4</v>
      </c>
      <c r="H161" s="57">
        <v>21.7</v>
      </c>
      <c r="I161" s="108">
        <v>124.2</v>
      </c>
      <c r="J161" s="109">
        <v>0.46</v>
      </c>
      <c r="K161" s="110">
        <v>28</v>
      </c>
      <c r="L161" s="109">
        <v>0.08</v>
      </c>
      <c r="M161" s="109">
        <v>0.82</v>
      </c>
      <c r="N161" s="110">
        <v>128</v>
      </c>
      <c r="O161" s="111">
        <v>93</v>
      </c>
    </row>
    <row r="162" spans="1:15">
      <c r="A162" s="74"/>
      <c r="B162" s="33" t="s">
        <v>29</v>
      </c>
      <c r="C162" s="34" t="s">
        <v>169</v>
      </c>
      <c r="D162" s="35">
        <v>0.1</v>
      </c>
      <c r="E162" s="36">
        <v>0</v>
      </c>
      <c r="F162" s="36">
        <v>10.2</v>
      </c>
      <c r="G162" s="35">
        <v>12.8</v>
      </c>
      <c r="H162" s="36">
        <v>2.2</v>
      </c>
      <c r="I162" s="128">
        <v>4</v>
      </c>
      <c r="J162" s="99">
        <v>0.32</v>
      </c>
      <c r="K162" s="100"/>
      <c r="L162" s="99"/>
      <c r="M162" s="99">
        <v>2.83</v>
      </c>
      <c r="N162" s="100">
        <v>41</v>
      </c>
      <c r="O162" s="101">
        <v>393</v>
      </c>
    </row>
    <row r="163" spans="1:15">
      <c r="A163" s="74"/>
      <c r="B163" s="28" t="s">
        <v>31</v>
      </c>
      <c r="C163" s="38">
        <v>422</v>
      </c>
      <c r="D163" s="39">
        <f>D160+D161+D162</f>
        <v>10.1</v>
      </c>
      <c r="E163" s="39">
        <f t="shared" ref="E163:N163" si="34">E160+E161+E162</f>
        <v>11.8</v>
      </c>
      <c r="F163" s="39">
        <f t="shared" si="34"/>
        <v>43.2</v>
      </c>
      <c r="G163" s="39">
        <f t="shared" si="34"/>
        <v>254.3</v>
      </c>
      <c r="H163" s="39">
        <f t="shared" si="34"/>
        <v>37.3</v>
      </c>
      <c r="I163" s="39">
        <f t="shared" si="34"/>
        <v>205.5</v>
      </c>
      <c r="J163" s="39">
        <f t="shared" si="34"/>
        <v>1.49</v>
      </c>
      <c r="K163" s="81">
        <f t="shared" si="34"/>
        <v>64.4</v>
      </c>
      <c r="L163" s="39">
        <f t="shared" si="34"/>
        <v>0.13</v>
      </c>
      <c r="M163" s="39">
        <f t="shared" si="34"/>
        <v>3.65</v>
      </c>
      <c r="N163" s="39">
        <f t="shared" si="34"/>
        <v>316</v>
      </c>
      <c r="O163" s="98"/>
    </row>
    <row r="164" ht="18.75" customHeight="1" spans="1:15">
      <c r="A164" s="74"/>
      <c r="B164" s="40" t="s">
        <v>32</v>
      </c>
      <c r="C164" s="41">
        <f>N163*90/N180</f>
        <v>18.9726484322882</v>
      </c>
      <c r="D164" s="39"/>
      <c r="E164" s="42"/>
      <c r="F164" s="42"/>
      <c r="G164" s="43"/>
      <c r="H164" s="44"/>
      <c r="I164" s="44"/>
      <c r="J164" s="103"/>
      <c r="K164" s="104"/>
      <c r="L164" s="103"/>
      <c r="M164" s="103"/>
      <c r="N164" s="104"/>
      <c r="O164" s="98"/>
    </row>
    <row r="165" spans="1:15">
      <c r="A165" s="75" t="s">
        <v>33</v>
      </c>
      <c r="B165" s="29" t="s">
        <v>34</v>
      </c>
      <c r="C165" s="30">
        <v>100</v>
      </c>
      <c r="D165" s="35">
        <v>1.6</v>
      </c>
      <c r="E165" s="36">
        <v>0.6</v>
      </c>
      <c r="F165" s="36">
        <v>21</v>
      </c>
      <c r="G165" s="31">
        <v>8</v>
      </c>
      <c r="H165" s="32">
        <v>42</v>
      </c>
      <c r="I165" s="32">
        <v>28</v>
      </c>
      <c r="J165" s="95">
        <v>0.6</v>
      </c>
      <c r="K165" s="96"/>
      <c r="L165" s="95">
        <v>0.04</v>
      </c>
      <c r="M165" s="95">
        <v>10</v>
      </c>
      <c r="N165" s="96">
        <v>94</v>
      </c>
      <c r="O165" s="98"/>
    </row>
    <row r="166" spans="1:15">
      <c r="A166" s="75"/>
      <c r="B166" s="40" t="s">
        <v>31</v>
      </c>
      <c r="C166" s="76">
        <v>100</v>
      </c>
      <c r="D166" s="39">
        <f>D165</f>
        <v>1.6</v>
      </c>
      <c r="E166" s="39">
        <f t="shared" ref="E166:N166" si="35">E165</f>
        <v>0.6</v>
      </c>
      <c r="F166" s="39">
        <f t="shared" si="35"/>
        <v>21</v>
      </c>
      <c r="G166" s="39">
        <f t="shared" si="35"/>
        <v>8</v>
      </c>
      <c r="H166" s="39">
        <f t="shared" si="35"/>
        <v>42</v>
      </c>
      <c r="I166" s="39">
        <f t="shared" si="35"/>
        <v>28</v>
      </c>
      <c r="J166" s="39">
        <f t="shared" si="35"/>
        <v>0.6</v>
      </c>
      <c r="K166" s="81">
        <f t="shared" si="35"/>
        <v>0</v>
      </c>
      <c r="L166" s="39">
        <f t="shared" si="35"/>
        <v>0.04</v>
      </c>
      <c r="M166" s="39">
        <f t="shared" si="35"/>
        <v>10</v>
      </c>
      <c r="N166" s="39">
        <f t="shared" si="35"/>
        <v>94</v>
      </c>
      <c r="O166" s="107"/>
    </row>
    <row r="167" ht="14.25" customHeight="1" spans="1:15">
      <c r="A167" s="75"/>
      <c r="B167" s="40" t="s">
        <v>35</v>
      </c>
      <c r="C167" s="49">
        <f>N166*90/N180</f>
        <v>5.64376250833889</v>
      </c>
      <c r="D167" s="39"/>
      <c r="E167" s="42"/>
      <c r="F167" s="42"/>
      <c r="G167" s="43"/>
      <c r="H167" s="44"/>
      <c r="I167" s="44"/>
      <c r="J167" s="103"/>
      <c r="K167" s="104"/>
      <c r="L167" s="103"/>
      <c r="M167" s="103"/>
      <c r="N167" s="104"/>
      <c r="O167" s="98"/>
    </row>
    <row r="168" spans="1:15">
      <c r="A168" s="75"/>
      <c r="B168" s="33" t="s">
        <v>119</v>
      </c>
      <c r="C168" s="68">
        <v>60</v>
      </c>
      <c r="D168" s="35">
        <v>0.74</v>
      </c>
      <c r="E168" s="36">
        <v>3.6</v>
      </c>
      <c r="F168" s="36">
        <v>4</v>
      </c>
      <c r="G168" s="35">
        <v>21</v>
      </c>
      <c r="H168" s="36">
        <v>12.6</v>
      </c>
      <c r="I168" s="36">
        <v>24.6</v>
      </c>
      <c r="J168" s="99">
        <v>0.8</v>
      </c>
      <c r="K168" s="100"/>
      <c r="L168" s="99">
        <v>0.02</v>
      </c>
      <c r="M168" s="99">
        <v>5.7</v>
      </c>
      <c r="N168" s="100">
        <v>51</v>
      </c>
      <c r="O168" s="101">
        <v>33</v>
      </c>
    </row>
    <row r="169" ht="25.5" customHeight="1" spans="1:15">
      <c r="A169" s="80"/>
      <c r="B169" s="33" t="s">
        <v>120</v>
      </c>
      <c r="C169" s="34" t="s">
        <v>164</v>
      </c>
      <c r="D169" s="35">
        <v>1.8</v>
      </c>
      <c r="E169" s="36">
        <v>4.7</v>
      </c>
      <c r="F169" s="36">
        <v>8.8</v>
      </c>
      <c r="G169" s="31">
        <v>34.7</v>
      </c>
      <c r="H169" s="32">
        <v>17.8</v>
      </c>
      <c r="I169" s="32">
        <v>38.1</v>
      </c>
      <c r="J169" s="95">
        <v>0.6</v>
      </c>
      <c r="K169" s="96"/>
      <c r="L169" s="95">
        <v>0.04</v>
      </c>
      <c r="M169" s="95">
        <v>14.77</v>
      </c>
      <c r="N169" s="96">
        <v>83</v>
      </c>
      <c r="O169" s="98">
        <v>67</v>
      </c>
    </row>
    <row r="170" ht="25.5" spans="1:15">
      <c r="A170" s="80"/>
      <c r="B170" s="58" t="s">
        <v>121</v>
      </c>
      <c r="C170" s="59" t="s">
        <v>176</v>
      </c>
      <c r="D170" s="60">
        <v>22</v>
      </c>
      <c r="E170" s="141">
        <v>15.7</v>
      </c>
      <c r="F170" s="141">
        <v>32.5</v>
      </c>
      <c r="G170" s="56">
        <v>27.9</v>
      </c>
      <c r="H170" s="57">
        <v>51</v>
      </c>
      <c r="I170" s="57">
        <v>211.9</v>
      </c>
      <c r="J170" s="109">
        <v>2</v>
      </c>
      <c r="K170" s="110">
        <v>34.8</v>
      </c>
      <c r="L170" s="109">
        <v>0.2</v>
      </c>
      <c r="M170" s="109">
        <v>20.83</v>
      </c>
      <c r="N170" s="110">
        <v>350</v>
      </c>
      <c r="O170" s="111" t="s">
        <v>123</v>
      </c>
    </row>
    <row r="171" spans="1:15">
      <c r="A171" s="80"/>
      <c r="B171" s="33" t="s">
        <v>67</v>
      </c>
      <c r="C171" s="34">
        <v>180</v>
      </c>
      <c r="D171" s="35">
        <v>0.2</v>
      </c>
      <c r="E171" s="36">
        <v>0</v>
      </c>
      <c r="F171" s="36">
        <v>19.9</v>
      </c>
      <c r="G171" s="31">
        <v>12.5</v>
      </c>
      <c r="H171" s="32">
        <v>4.5</v>
      </c>
      <c r="I171" s="32">
        <v>8.5</v>
      </c>
      <c r="J171" s="95">
        <v>0.25</v>
      </c>
      <c r="K171" s="96"/>
      <c r="L171" s="95">
        <v>0.04</v>
      </c>
      <c r="M171" s="95">
        <v>21.96</v>
      </c>
      <c r="N171" s="96">
        <v>81</v>
      </c>
      <c r="O171" s="98">
        <v>378</v>
      </c>
    </row>
    <row r="172" spans="1:15">
      <c r="A172" s="80"/>
      <c r="B172" s="51" t="s">
        <v>42</v>
      </c>
      <c r="C172" s="30">
        <v>35</v>
      </c>
      <c r="D172" s="35">
        <v>2.3</v>
      </c>
      <c r="E172" s="36">
        <v>0.5</v>
      </c>
      <c r="F172" s="36">
        <v>11.7</v>
      </c>
      <c r="G172" s="31">
        <v>12.3</v>
      </c>
      <c r="H172" s="32">
        <v>16.5</v>
      </c>
      <c r="I172" s="32">
        <v>55.3</v>
      </c>
      <c r="J172" s="95">
        <v>1.37</v>
      </c>
      <c r="K172" s="96"/>
      <c r="L172" s="95">
        <v>0.06</v>
      </c>
      <c r="M172" s="95">
        <v>0</v>
      </c>
      <c r="N172" s="96">
        <v>61</v>
      </c>
      <c r="O172" s="98"/>
    </row>
    <row r="173" spans="1:15">
      <c r="A173" s="75"/>
      <c r="B173" s="40" t="s">
        <v>31</v>
      </c>
      <c r="C173" s="76">
        <v>702</v>
      </c>
      <c r="D173" s="39">
        <f>D168+D169+D170+D171+D172</f>
        <v>27.04</v>
      </c>
      <c r="E173" s="39">
        <f t="shared" ref="E173:N173" si="36">E168+E169+E170+E171+E172</f>
        <v>24.5</v>
      </c>
      <c r="F173" s="39">
        <f t="shared" si="36"/>
        <v>76.9</v>
      </c>
      <c r="G173" s="39">
        <f t="shared" si="36"/>
        <v>108.4</v>
      </c>
      <c r="H173" s="39">
        <f t="shared" si="36"/>
        <v>102.4</v>
      </c>
      <c r="I173" s="39">
        <f t="shared" si="36"/>
        <v>338.4</v>
      </c>
      <c r="J173" s="39">
        <f t="shared" si="36"/>
        <v>5.02</v>
      </c>
      <c r="K173" s="81">
        <f t="shared" si="36"/>
        <v>34.8</v>
      </c>
      <c r="L173" s="39">
        <f t="shared" si="36"/>
        <v>0.36</v>
      </c>
      <c r="M173" s="39">
        <f t="shared" si="36"/>
        <v>63.26</v>
      </c>
      <c r="N173" s="39">
        <f t="shared" si="36"/>
        <v>626</v>
      </c>
      <c r="O173" s="101"/>
    </row>
    <row r="174" ht="15.75" customHeight="1" spans="1:15">
      <c r="A174" s="75"/>
      <c r="B174" s="62" t="s">
        <v>43</v>
      </c>
      <c r="C174" s="81">
        <f>N173*90/N180</f>
        <v>37.5850567044696</v>
      </c>
      <c r="D174" s="39"/>
      <c r="E174" s="42"/>
      <c r="F174" s="42"/>
      <c r="G174" s="39"/>
      <c r="H174" s="42"/>
      <c r="I174" s="42"/>
      <c r="J174" s="160"/>
      <c r="K174" s="161"/>
      <c r="L174" s="160"/>
      <c r="M174" s="160"/>
      <c r="N174" s="161"/>
      <c r="O174" s="101"/>
    </row>
    <row r="175" spans="1:15">
      <c r="A175" s="75" t="s">
        <v>44</v>
      </c>
      <c r="B175" s="58" t="s">
        <v>124</v>
      </c>
      <c r="C175" s="59" t="s">
        <v>175</v>
      </c>
      <c r="D175" s="60">
        <v>22.2</v>
      </c>
      <c r="E175" s="60">
        <v>8</v>
      </c>
      <c r="F175" s="60">
        <v>32.2</v>
      </c>
      <c r="G175" s="56">
        <v>180.8</v>
      </c>
      <c r="H175" s="57">
        <v>33.6</v>
      </c>
      <c r="I175" s="108">
        <v>282.3</v>
      </c>
      <c r="J175" s="109">
        <v>0.92</v>
      </c>
      <c r="K175" s="110">
        <v>99.2</v>
      </c>
      <c r="L175" s="109"/>
      <c r="M175" s="109">
        <v>0.3</v>
      </c>
      <c r="N175" s="110">
        <v>288</v>
      </c>
      <c r="O175" s="111" t="s">
        <v>125</v>
      </c>
    </row>
    <row r="176" spans="1:15">
      <c r="A176" s="75"/>
      <c r="B176" s="66" t="s">
        <v>48</v>
      </c>
      <c r="C176" s="30">
        <v>200</v>
      </c>
      <c r="D176" s="35">
        <v>5.6</v>
      </c>
      <c r="E176" s="36">
        <v>5.1</v>
      </c>
      <c r="F176" s="36">
        <v>9.5</v>
      </c>
      <c r="G176" s="31">
        <v>252</v>
      </c>
      <c r="H176" s="32">
        <v>29.4</v>
      </c>
      <c r="I176" s="32">
        <v>189</v>
      </c>
      <c r="J176" s="95">
        <v>0.2</v>
      </c>
      <c r="K176" s="96">
        <v>42.2</v>
      </c>
      <c r="L176" s="95">
        <v>0.09</v>
      </c>
      <c r="M176" s="95">
        <v>0.9</v>
      </c>
      <c r="N176" s="96">
        <v>104</v>
      </c>
      <c r="O176" s="98">
        <v>400</v>
      </c>
    </row>
    <row r="177" spans="1:15">
      <c r="A177" s="75"/>
      <c r="B177" s="67" t="s">
        <v>50</v>
      </c>
      <c r="C177" s="55">
        <v>30</v>
      </c>
      <c r="D177" s="56">
        <v>2.4</v>
      </c>
      <c r="E177" s="56">
        <v>0.5</v>
      </c>
      <c r="F177" s="56">
        <v>14.6</v>
      </c>
      <c r="G177" s="56">
        <v>6.9</v>
      </c>
      <c r="H177" s="57">
        <v>9.9</v>
      </c>
      <c r="I177" s="57">
        <v>26.1</v>
      </c>
      <c r="J177" s="109">
        <v>0.6</v>
      </c>
      <c r="K177" s="110"/>
      <c r="L177" s="109">
        <v>0.06</v>
      </c>
      <c r="M177" s="109">
        <v>0</v>
      </c>
      <c r="N177" s="110">
        <v>71</v>
      </c>
      <c r="O177" s="111"/>
    </row>
    <row r="178" spans="1:15">
      <c r="A178" s="75"/>
      <c r="B178" s="40" t="s">
        <v>31</v>
      </c>
      <c r="C178" s="81">
        <v>430</v>
      </c>
      <c r="D178" s="39">
        <f>D175+D176+D177</f>
        <v>30.2</v>
      </c>
      <c r="E178" s="39">
        <f t="shared" ref="E178:M178" si="37">E175+E176+E177</f>
        <v>13.6</v>
      </c>
      <c r="F178" s="39">
        <f t="shared" si="37"/>
        <v>56.3</v>
      </c>
      <c r="G178" s="39">
        <f t="shared" si="37"/>
        <v>439.7</v>
      </c>
      <c r="H178" s="39">
        <f t="shared" si="37"/>
        <v>72.9</v>
      </c>
      <c r="I178" s="39">
        <f t="shared" si="37"/>
        <v>497.4</v>
      </c>
      <c r="J178" s="39">
        <f t="shared" si="37"/>
        <v>1.72</v>
      </c>
      <c r="K178" s="81">
        <f t="shared" si="37"/>
        <v>141.4</v>
      </c>
      <c r="L178" s="39">
        <f t="shared" si="37"/>
        <v>0.15</v>
      </c>
      <c r="M178" s="39">
        <f t="shared" si="37"/>
        <v>1.2</v>
      </c>
      <c r="N178" s="39">
        <f t="shared" ref="N178" si="38">N175+N176+N177</f>
        <v>463</v>
      </c>
      <c r="O178" s="101"/>
    </row>
    <row r="179" spans="1:15">
      <c r="A179" s="75"/>
      <c r="B179" s="62" t="s">
        <v>51</v>
      </c>
      <c r="C179" s="81">
        <f>N178*90/N180</f>
        <v>27.7985323549033</v>
      </c>
      <c r="D179" s="35"/>
      <c r="E179" s="36"/>
      <c r="F179" s="36"/>
      <c r="G179" s="35"/>
      <c r="H179" s="36"/>
      <c r="I179" s="36"/>
      <c r="J179" s="99"/>
      <c r="K179" s="100"/>
      <c r="L179" s="99"/>
      <c r="M179" s="99"/>
      <c r="N179" s="100"/>
      <c r="O179" s="101"/>
    </row>
    <row r="180" spans="1:15">
      <c r="A180" s="75"/>
      <c r="B180" s="40" t="s">
        <v>52</v>
      </c>
      <c r="C180" s="76"/>
      <c r="D180" s="39">
        <f>D163+D166+D173+D178</f>
        <v>68.94</v>
      </c>
      <c r="E180" s="39">
        <f t="shared" ref="E180:N180" si="39">E163+E166+E173+E178</f>
        <v>50.5</v>
      </c>
      <c r="F180" s="39">
        <f t="shared" si="39"/>
        <v>197.4</v>
      </c>
      <c r="G180" s="39">
        <f t="shared" si="39"/>
        <v>810.4</v>
      </c>
      <c r="H180" s="39">
        <f t="shared" si="39"/>
        <v>254.6</v>
      </c>
      <c r="I180" s="39">
        <f t="shared" si="39"/>
        <v>1069.3</v>
      </c>
      <c r="J180" s="39">
        <f t="shared" si="39"/>
        <v>8.83</v>
      </c>
      <c r="K180" s="81">
        <f t="shared" si="39"/>
        <v>240.6</v>
      </c>
      <c r="L180" s="39">
        <f t="shared" si="39"/>
        <v>0.68</v>
      </c>
      <c r="M180" s="39">
        <f t="shared" si="39"/>
        <v>78.11</v>
      </c>
      <c r="N180" s="81">
        <f t="shared" si="39"/>
        <v>1499</v>
      </c>
      <c r="O180" s="107"/>
    </row>
    <row r="181" ht="16.5" customHeight="1" spans="1:15">
      <c r="A181" s="70"/>
      <c r="B181" s="71" t="s">
        <v>126</v>
      </c>
      <c r="C181" s="72"/>
      <c r="D181" s="35"/>
      <c r="E181" s="36"/>
      <c r="F181" s="36"/>
      <c r="G181" s="31"/>
      <c r="H181" s="32"/>
      <c r="I181" s="32"/>
      <c r="J181" s="95"/>
      <c r="K181" s="96"/>
      <c r="L181" s="95"/>
      <c r="M181" s="95"/>
      <c r="N181" s="96"/>
      <c r="O181" s="98"/>
    </row>
    <row r="182" ht="18" customHeight="1" spans="1:15">
      <c r="A182" s="73" t="s">
        <v>26</v>
      </c>
      <c r="B182" s="29" t="s">
        <v>27</v>
      </c>
      <c r="C182" s="30" t="s">
        <v>160</v>
      </c>
      <c r="D182" s="31">
        <v>2.3</v>
      </c>
      <c r="E182" s="32">
        <v>4.5</v>
      </c>
      <c r="F182" s="32">
        <v>15.5</v>
      </c>
      <c r="G182" s="31">
        <v>8.1</v>
      </c>
      <c r="H182" s="32">
        <v>8.7</v>
      </c>
      <c r="I182" s="32">
        <v>25.5</v>
      </c>
      <c r="J182" s="95">
        <v>0.5</v>
      </c>
      <c r="K182" s="96">
        <v>35</v>
      </c>
      <c r="L182" s="95">
        <v>0.05</v>
      </c>
      <c r="M182" s="95">
        <v>0</v>
      </c>
      <c r="N182" s="96">
        <v>111</v>
      </c>
      <c r="O182" s="97">
        <v>1</v>
      </c>
    </row>
    <row r="183" ht="25.5" spans="1:15">
      <c r="A183" s="74"/>
      <c r="B183" s="33" t="s">
        <v>28</v>
      </c>
      <c r="C183" s="34">
        <v>178</v>
      </c>
      <c r="D183" s="35">
        <v>5.2</v>
      </c>
      <c r="E183" s="36">
        <v>6</v>
      </c>
      <c r="F183" s="36">
        <v>23.7</v>
      </c>
      <c r="G183" s="31">
        <v>7.4</v>
      </c>
      <c r="H183" s="32">
        <v>4.7</v>
      </c>
      <c r="I183" s="32">
        <v>24.2</v>
      </c>
      <c r="J183" s="95">
        <v>0.3</v>
      </c>
      <c r="K183" s="96">
        <v>23</v>
      </c>
      <c r="L183" s="95">
        <v>0.03</v>
      </c>
      <c r="M183" s="95">
        <v>0</v>
      </c>
      <c r="N183" s="96">
        <v>169</v>
      </c>
      <c r="O183" s="98">
        <v>185</v>
      </c>
    </row>
    <row r="184" spans="1:15">
      <c r="A184" s="80"/>
      <c r="B184" s="33" t="s">
        <v>98</v>
      </c>
      <c r="C184" s="34">
        <v>180</v>
      </c>
      <c r="D184" s="35">
        <v>2.6</v>
      </c>
      <c r="E184" s="36">
        <v>2.3</v>
      </c>
      <c r="F184" s="36">
        <v>14.3</v>
      </c>
      <c r="G184" s="35">
        <v>113.2</v>
      </c>
      <c r="H184" s="36">
        <v>12.6</v>
      </c>
      <c r="I184" s="36">
        <v>81</v>
      </c>
      <c r="J184" s="99">
        <v>0.12</v>
      </c>
      <c r="K184" s="100">
        <v>18</v>
      </c>
      <c r="L184" s="99">
        <v>0.04</v>
      </c>
      <c r="M184" s="99">
        <v>1.4</v>
      </c>
      <c r="N184" s="100">
        <v>88</v>
      </c>
      <c r="O184" s="101">
        <v>395</v>
      </c>
    </row>
    <row r="185" spans="1:15">
      <c r="A185" s="80"/>
      <c r="B185" s="40" t="s">
        <v>31</v>
      </c>
      <c r="C185" s="76">
        <v>393</v>
      </c>
      <c r="D185" s="39">
        <f>D182+D183+D184</f>
        <v>10.1</v>
      </c>
      <c r="E185" s="39">
        <f t="shared" ref="E185:N185" si="40">E182+E183+E184</f>
        <v>12.8</v>
      </c>
      <c r="F185" s="39">
        <f t="shared" si="40"/>
        <v>53.5</v>
      </c>
      <c r="G185" s="39">
        <f t="shared" si="40"/>
        <v>128.7</v>
      </c>
      <c r="H185" s="39">
        <f t="shared" si="40"/>
        <v>26</v>
      </c>
      <c r="I185" s="39">
        <f t="shared" si="40"/>
        <v>130.7</v>
      </c>
      <c r="J185" s="39">
        <f t="shared" si="40"/>
        <v>0.92</v>
      </c>
      <c r="K185" s="81">
        <f t="shared" si="40"/>
        <v>76</v>
      </c>
      <c r="L185" s="39">
        <f t="shared" si="40"/>
        <v>0.12</v>
      </c>
      <c r="M185" s="39">
        <f t="shared" si="40"/>
        <v>1.4</v>
      </c>
      <c r="N185" s="39">
        <f t="shared" si="40"/>
        <v>368</v>
      </c>
      <c r="O185" s="98"/>
    </row>
    <row r="186" ht="18.75" customHeight="1" spans="1:15">
      <c r="A186" s="80"/>
      <c r="B186" s="40" t="s">
        <v>32</v>
      </c>
      <c r="C186" s="41">
        <f>N185*90/N204</f>
        <v>19.0017211703959</v>
      </c>
      <c r="D186" s="39"/>
      <c r="E186" s="42"/>
      <c r="F186" s="42"/>
      <c r="G186" s="43"/>
      <c r="H186" s="44"/>
      <c r="I186" s="44"/>
      <c r="J186" s="103"/>
      <c r="K186" s="104"/>
      <c r="L186" s="103"/>
      <c r="M186" s="103"/>
      <c r="N186" s="104"/>
      <c r="O186" s="98"/>
    </row>
    <row r="187" spans="1:15">
      <c r="A187" s="75" t="s">
        <v>33</v>
      </c>
      <c r="B187" s="29" t="s">
        <v>34</v>
      </c>
      <c r="C187" s="30">
        <v>100</v>
      </c>
      <c r="D187" s="35">
        <v>1.6</v>
      </c>
      <c r="E187" s="36">
        <v>0.6</v>
      </c>
      <c r="F187" s="36">
        <v>21</v>
      </c>
      <c r="G187" s="31">
        <v>8</v>
      </c>
      <c r="H187" s="32">
        <v>42</v>
      </c>
      <c r="I187" s="32">
        <v>28</v>
      </c>
      <c r="J187" s="95">
        <v>0.6</v>
      </c>
      <c r="K187" s="96"/>
      <c r="L187" s="95">
        <v>0.04</v>
      </c>
      <c r="M187" s="95">
        <v>10</v>
      </c>
      <c r="N187" s="96">
        <v>94</v>
      </c>
      <c r="O187" s="98"/>
    </row>
    <row r="188" spans="1:15">
      <c r="A188" s="75"/>
      <c r="B188" s="40" t="s">
        <v>31</v>
      </c>
      <c r="C188" s="76">
        <v>100</v>
      </c>
      <c r="D188" s="39">
        <f>D187</f>
        <v>1.6</v>
      </c>
      <c r="E188" s="39">
        <f t="shared" ref="E188:N188" si="41">E187</f>
        <v>0.6</v>
      </c>
      <c r="F188" s="39">
        <f t="shared" si="41"/>
        <v>21</v>
      </c>
      <c r="G188" s="39">
        <f t="shared" si="41"/>
        <v>8</v>
      </c>
      <c r="H188" s="39">
        <f t="shared" si="41"/>
        <v>42</v>
      </c>
      <c r="I188" s="39">
        <f t="shared" si="41"/>
        <v>28</v>
      </c>
      <c r="J188" s="39">
        <f t="shared" si="41"/>
        <v>0.6</v>
      </c>
      <c r="K188" s="81">
        <f t="shared" si="41"/>
        <v>0</v>
      </c>
      <c r="L188" s="39">
        <f t="shared" si="41"/>
        <v>0.04</v>
      </c>
      <c r="M188" s="39">
        <f t="shared" si="41"/>
        <v>10</v>
      </c>
      <c r="N188" s="39">
        <f t="shared" si="41"/>
        <v>94</v>
      </c>
      <c r="O188" s="107"/>
    </row>
    <row r="189" spans="1:15">
      <c r="A189" s="75"/>
      <c r="B189" s="40" t="s">
        <v>35</v>
      </c>
      <c r="C189" s="49">
        <f>N188*90/N204</f>
        <v>4.85370051635112</v>
      </c>
      <c r="D189" s="39"/>
      <c r="E189" s="42"/>
      <c r="F189" s="42"/>
      <c r="G189" s="43"/>
      <c r="H189" s="44"/>
      <c r="I189" s="44"/>
      <c r="J189" s="103"/>
      <c r="K189" s="104"/>
      <c r="L189" s="103"/>
      <c r="M189" s="103"/>
      <c r="N189" s="104"/>
      <c r="O189" s="98"/>
    </row>
    <row r="190" ht="15.75" customHeight="1" spans="1:15">
      <c r="A190" s="75" t="s">
        <v>36</v>
      </c>
      <c r="B190" s="33" t="s">
        <v>127</v>
      </c>
      <c r="C190" s="34">
        <v>60</v>
      </c>
      <c r="D190" s="35">
        <v>0.86</v>
      </c>
      <c r="E190" s="36">
        <v>3.2</v>
      </c>
      <c r="F190" s="36">
        <v>5.28</v>
      </c>
      <c r="G190" s="156">
        <v>11</v>
      </c>
      <c r="H190" s="157">
        <v>10</v>
      </c>
      <c r="I190" s="157">
        <v>25.2</v>
      </c>
      <c r="J190" s="162">
        <v>0.6</v>
      </c>
      <c r="K190" s="163"/>
      <c r="L190" s="162">
        <v>0.04</v>
      </c>
      <c r="M190" s="162">
        <v>8.4</v>
      </c>
      <c r="N190" s="163">
        <v>53</v>
      </c>
      <c r="O190" s="107">
        <v>18</v>
      </c>
    </row>
    <row r="191" ht="25.5" spans="1:15">
      <c r="A191" s="80"/>
      <c r="B191" s="33" t="s">
        <v>128</v>
      </c>
      <c r="C191" s="34" t="s">
        <v>167</v>
      </c>
      <c r="D191" s="35">
        <v>8.22</v>
      </c>
      <c r="E191" s="36">
        <v>6.25</v>
      </c>
      <c r="F191" s="36">
        <v>13.26</v>
      </c>
      <c r="G191" s="31">
        <v>33.63</v>
      </c>
      <c r="H191" s="32">
        <v>33.79</v>
      </c>
      <c r="I191" s="32">
        <v>106.2</v>
      </c>
      <c r="J191" s="95">
        <v>1.89</v>
      </c>
      <c r="K191" s="96">
        <v>3.6</v>
      </c>
      <c r="L191" s="95">
        <v>0.2</v>
      </c>
      <c r="M191" s="95">
        <v>4.9</v>
      </c>
      <c r="N191" s="96">
        <v>142</v>
      </c>
      <c r="O191" s="98" t="s">
        <v>129</v>
      </c>
    </row>
    <row r="192" spans="1:15">
      <c r="A192" s="80"/>
      <c r="B192" s="58" t="s">
        <v>130</v>
      </c>
      <c r="C192" s="59">
        <v>160</v>
      </c>
      <c r="D192" s="60">
        <v>15.3</v>
      </c>
      <c r="E192" s="60">
        <v>6.8</v>
      </c>
      <c r="F192" s="60">
        <v>36.1</v>
      </c>
      <c r="G192" s="57">
        <v>26.1</v>
      </c>
      <c r="H192" s="57">
        <v>33</v>
      </c>
      <c r="I192" s="108">
        <v>241.9</v>
      </c>
      <c r="J192" s="109">
        <v>5.14</v>
      </c>
      <c r="K192" s="110">
        <v>4401</v>
      </c>
      <c r="L192" s="109">
        <v>0.25</v>
      </c>
      <c r="M192" s="109">
        <v>5.57</v>
      </c>
      <c r="N192" s="110">
        <v>260</v>
      </c>
      <c r="O192" s="111">
        <v>292</v>
      </c>
    </row>
    <row r="193" spans="1:15">
      <c r="A193" s="80"/>
      <c r="B193" s="58" t="s">
        <v>41</v>
      </c>
      <c r="C193" s="59">
        <v>180</v>
      </c>
      <c r="D193" s="60">
        <v>0.6</v>
      </c>
      <c r="E193" s="60">
        <v>0.4</v>
      </c>
      <c r="F193" s="60">
        <v>29.4</v>
      </c>
      <c r="G193" s="56">
        <v>36</v>
      </c>
      <c r="H193" s="57">
        <v>16.2</v>
      </c>
      <c r="I193" s="57">
        <v>12.6</v>
      </c>
      <c r="J193" s="109">
        <v>0.72</v>
      </c>
      <c r="K193" s="110"/>
      <c r="L193" s="109">
        <v>0.02</v>
      </c>
      <c r="M193" s="109">
        <v>3.6</v>
      </c>
      <c r="N193" s="110">
        <v>122</v>
      </c>
      <c r="O193" s="111">
        <v>399</v>
      </c>
    </row>
    <row r="194" spans="1:15">
      <c r="A194" s="80"/>
      <c r="B194" s="51" t="s">
        <v>42</v>
      </c>
      <c r="C194" s="30">
        <v>35</v>
      </c>
      <c r="D194" s="35">
        <v>2.3</v>
      </c>
      <c r="E194" s="36">
        <v>0.5</v>
      </c>
      <c r="F194" s="36">
        <v>11.7</v>
      </c>
      <c r="G194" s="31">
        <v>12.3</v>
      </c>
      <c r="H194" s="32">
        <v>16.5</v>
      </c>
      <c r="I194" s="32">
        <v>55.3</v>
      </c>
      <c r="J194" s="95">
        <v>1.37</v>
      </c>
      <c r="K194" s="96"/>
      <c r="L194" s="95">
        <v>0.06</v>
      </c>
      <c r="M194" s="95">
        <v>0</v>
      </c>
      <c r="N194" s="96">
        <v>61</v>
      </c>
      <c r="O194" s="98"/>
    </row>
    <row r="195" spans="1:15">
      <c r="A195" s="75"/>
      <c r="B195" s="40" t="s">
        <v>31</v>
      </c>
      <c r="C195" s="76">
        <v>635</v>
      </c>
      <c r="D195" s="39">
        <f>D190+D191+D192+D193+D194</f>
        <v>27.28</v>
      </c>
      <c r="E195" s="39">
        <f t="shared" ref="E195:N195" si="42">E190+E191+E192+E193+E194</f>
        <v>17.15</v>
      </c>
      <c r="F195" s="39">
        <f t="shared" si="42"/>
        <v>95.74</v>
      </c>
      <c r="G195" s="39">
        <f t="shared" si="42"/>
        <v>119.03</v>
      </c>
      <c r="H195" s="39">
        <f t="shared" si="42"/>
        <v>109.49</v>
      </c>
      <c r="I195" s="39">
        <f t="shared" si="42"/>
        <v>441.2</v>
      </c>
      <c r="J195" s="39">
        <f t="shared" si="42"/>
        <v>9.72</v>
      </c>
      <c r="K195" s="81">
        <f t="shared" si="42"/>
        <v>4404.6</v>
      </c>
      <c r="L195" s="39">
        <f t="shared" si="42"/>
        <v>0.57</v>
      </c>
      <c r="M195" s="39">
        <f t="shared" si="42"/>
        <v>22.47</v>
      </c>
      <c r="N195" s="39">
        <f t="shared" si="42"/>
        <v>638</v>
      </c>
      <c r="O195" s="107"/>
    </row>
    <row r="196" spans="1:15">
      <c r="A196" s="75"/>
      <c r="B196" s="62" t="s">
        <v>43</v>
      </c>
      <c r="C196" s="81">
        <f>N195*90/N204</f>
        <v>32.9432013769363</v>
      </c>
      <c r="D196" s="35"/>
      <c r="E196" s="36"/>
      <c r="F196" s="36"/>
      <c r="G196" s="31"/>
      <c r="H196" s="32"/>
      <c r="I196" s="32"/>
      <c r="J196" s="95"/>
      <c r="K196" s="96"/>
      <c r="L196" s="95"/>
      <c r="M196" s="95"/>
      <c r="N196" s="96"/>
      <c r="O196" s="107"/>
    </row>
    <row r="197" spans="1:15">
      <c r="A197" s="75"/>
      <c r="B197" s="67" t="s">
        <v>131</v>
      </c>
      <c r="C197" s="55">
        <v>50</v>
      </c>
      <c r="D197" s="56">
        <v>0.5</v>
      </c>
      <c r="E197" s="56">
        <v>3.5</v>
      </c>
      <c r="F197" s="56">
        <v>3.5</v>
      </c>
      <c r="G197" s="56">
        <v>20.5</v>
      </c>
      <c r="H197" s="57">
        <v>17.5</v>
      </c>
      <c r="I197" s="57">
        <v>33.5</v>
      </c>
      <c r="J197" s="109">
        <v>3.5</v>
      </c>
      <c r="K197" s="110"/>
      <c r="L197" s="109">
        <v>0.02</v>
      </c>
      <c r="M197" s="109">
        <v>3.5</v>
      </c>
      <c r="N197" s="110">
        <v>48</v>
      </c>
      <c r="O197" s="132"/>
    </row>
    <row r="198" ht="15.75" customHeight="1" spans="1:15">
      <c r="A198" s="75"/>
      <c r="B198" s="58" t="s">
        <v>132</v>
      </c>
      <c r="C198" s="59">
        <v>150</v>
      </c>
      <c r="D198" s="60">
        <v>15.6</v>
      </c>
      <c r="E198" s="141">
        <v>19.5</v>
      </c>
      <c r="F198" s="141">
        <v>2.9</v>
      </c>
      <c r="G198" s="60">
        <v>107.1</v>
      </c>
      <c r="H198" s="141">
        <v>18</v>
      </c>
      <c r="I198" s="141">
        <v>242.5</v>
      </c>
      <c r="J198" s="150">
        <v>2.8</v>
      </c>
      <c r="K198" s="151">
        <v>346</v>
      </c>
      <c r="L198" s="150">
        <v>0.09</v>
      </c>
      <c r="M198" s="150">
        <v>0.3</v>
      </c>
      <c r="N198" s="151">
        <v>299</v>
      </c>
      <c r="O198" s="101">
        <v>215</v>
      </c>
    </row>
    <row r="199" ht="15.75" customHeight="1" spans="1:15">
      <c r="A199" s="75"/>
      <c r="B199" s="66" t="s">
        <v>83</v>
      </c>
      <c r="C199" s="30">
        <v>200</v>
      </c>
      <c r="D199" s="35">
        <v>5.6</v>
      </c>
      <c r="E199" s="36">
        <v>5.1</v>
      </c>
      <c r="F199" s="36">
        <v>7.9</v>
      </c>
      <c r="G199" s="31">
        <v>240</v>
      </c>
      <c r="H199" s="32">
        <v>28</v>
      </c>
      <c r="I199" s="32">
        <v>180</v>
      </c>
      <c r="J199" s="95">
        <v>0.2</v>
      </c>
      <c r="K199" s="96">
        <v>40</v>
      </c>
      <c r="L199" s="95">
        <v>0.08</v>
      </c>
      <c r="M199" s="95">
        <v>1</v>
      </c>
      <c r="N199" s="96">
        <v>100</v>
      </c>
      <c r="O199" s="98">
        <v>401</v>
      </c>
    </row>
    <row r="200" ht="16.5" customHeight="1" spans="1:15">
      <c r="A200" s="75"/>
      <c r="B200" s="33" t="s">
        <v>133</v>
      </c>
      <c r="C200" s="68">
        <v>30</v>
      </c>
      <c r="D200" s="35">
        <v>3.1</v>
      </c>
      <c r="E200" s="36">
        <v>1.6</v>
      </c>
      <c r="F200" s="36">
        <v>23</v>
      </c>
      <c r="G200" s="31">
        <v>12.9</v>
      </c>
      <c r="H200" s="32">
        <v>6.6</v>
      </c>
      <c r="I200" s="32">
        <v>36.6</v>
      </c>
      <c r="J200" s="95">
        <v>0.5</v>
      </c>
      <c r="K200" s="96"/>
      <c r="L200" s="95">
        <v>0.03</v>
      </c>
      <c r="M200" s="95">
        <v>0</v>
      </c>
      <c r="N200" s="96">
        <v>125</v>
      </c>
      <c r="O200" s="98"/>
    </row>
    <row r="201" spans="1:15">
      <c r="A201" s="75"/>
      <c r="B201" s="67" t="s">
        <v>50</v>
      </c>
      <c r="C201" s="55">
        <v>30</v>
      </c>
      <c r="D201" s="56">
        <v>2.4</v>
      </c>
      <c r="E201" s="56">
        <v>0.5</v>
      </c>
      <c r="F201" s="56">
        <v>14.6</v>
      </c>
      <c r="G201" s="56">
        <v>6.9</v>
      </c>
      <c r="H201" s="57">
        <v>9.9</v>
      </c>
      <c r="I201" s="57">
        <v>26.1</v>
      </c>
      <c r="J201" s="109">
        <v>0.6</v>
      </c>
      <c r="K201" s="110"/>
      <c r="L201" s="109">
        <v>0.06</v>
      </c>
      <c r="M201" s="109">
        <v>0</v>
      </c>
      <c r="N201" s="110">
        <v>71</v>
      </c>
      <c r="O201" s="111"/>
    </row>
    <row r="202" spans="1:15">
      <c r="A202" s="75"/>
      <c r="B202" s="40" t="s">
        <v>31</v>
      </c>
      <c r="C202" s="76">
        <v>460</v>
      </c>
      <c r="D202" s="48">
        <f>D197+D198+D199+D200+D201</f>
        <v>27.2</v>
      </c>
      <c r="E202" s="48">
        <f t="shared" ref="E202:N202" si="43">E197+E198+E199+E200+E201</f>
        <v>30.2</v>
      </c>
      <c r="F202" s="48">
        <f t="shared" si="43"/>
        <v>51.9</v>
      </c>
      <c r="G202" s="48">
        <f t="shared" si="43"/>
        <v>387.4</v>
      </c>
      <c r="H202" s="48">
        <f t="shared" si="43"/>
        <v>80</v>
      </c>
      <c r="I202" s="48">
        <f t="shared" si="43"/>
        <v>518.7</v>
      </c>
      <c r="J202" s="48">
        <f t="shared" si="43"/>
        <v>7.6</v>
      </c>
      <c r="K202" s="106">
        <f t="shared" si="43"/>
        <v>386</v>
      </c>
      <c r="L202" s="48">
        <f t="shared" si="43"/>
        <v>0.28</v>
      </c>
      <c r="M202" s="48">
        <f t="shared" si="43"/>
        <v>4.8</v>
      </c>
      <c r="N202" s="48">
        <f t="shared" si="43"/>
        <v>643</v>
      </c>
      <c r="O202" s="107"/>
    </row>
    <row r="203" spans="1:15">
      <c r="A203" s="75"/>
      <c r="B203" s="62" t="s">
        <v>51</v>
      </c>
      <c r="C203" s="81">
        <f>N202*90/N204</f>
        <v>33.2013769363167</v>
      </c>
      <c r="D203" s="142"/>
      <c r="E203" s="36"/>
      <c r="F203" s="36"/>
      <c r="G203" s="79"/>
      <c r="H203" s="79"/>
      <c r="I203" s="79"/>
      <c r="J203" s="116"/>
      <c r="K203" s="117"/>
      <c r="L203" s="116"/>
      <c r="M203" s="116"/>
      <c r="N203" s="118"/>
      <c r="O203" s="107"/>
    </row>
    <row r="204" spans="1:15">
      <c r="A204" s="75"/>
      <c r="B204" s="40" t="s">
        <v>52</v>
      </c>
      <c r="C204" s="76"/>
      <c r="D204" s="154">
        <f>D185+D188+D195+D202</f>
        <v>66.18</v>
      </c>
      <c r="E204" s="154">
        <f t="shared" ref="E204:N204" si="44">E185+E188+E195+E202</f>
        <v>60.75</v>
      </c>
      <c r="F204" s="154">
        <f t="shared" si="44"/>
        <v>222.14</v>
      </c>
      <c r="G204" s="154">
        <f t="shared" si="44"/>
        <v>643.13</v>
      </c>
      <c r="H204" s="154">
        <f t="shared" si="44"/>
        <v>257.49</v>
      </c>
      <c r="I204" s="154">
        <f t="shared" si="44"/>
        <v>1118.6</v>
      </c>
      <c r="J204" s="154">
        <f t="shared" si="44"/>
        <v>18.84</v>
      </c>
      <c r="K204" s="159">
        <f t="shared" si="44"/>
        <v>4866.6</v>
      </c>
      <c r="L204" s="154">
        <f t="shared" si="44"/>
        <v>1.01</v>
      </c>
      <c r="M204" s="154">
        <f t="shared" si="44"/>
        <v>38.67</v>
      </c>
      <c r="N204" s="154">
        <f t="shared" si="44"/>
        <v>1743</v>
      </c>
      <c r="O204" s="107"/>
    </row>
    <row r="205" customHeight="1" spans="1:15">
      <c r="A205" s="70"/>
      <c r="B205" s="71" t="s">
        <v>134</v>
      </c>
      <c r="C205" s="72"/>
      <c r="D205" s="48"/>
      <c r="E205" s="42"/>
      <c r="F205" s="42"/>
      <c r="G205" s="64"/>
      <c r="H205" s="65"/>
      <c r="I205" s="65"/>
      <c r="J205" s="112"/>
      <c r="K205" s="113"/>
      <c r="L205" s="112"/>
      <c r="M205" s="112"/>
      <c r="N205" s="114"/>
      <c r="O205" s="107"/>
    </row>
    <row r="206" ht="28.5" customHeight="1" spans="1:15">
      <c r="A206" s="73" t="s">
        <v>26</v>
      </c>
      <c r="B206" s="33" t="s">
        <v>54</v>
      </c>
      <c r="C206" s="34" t="s">
        <v>162</v>
      </c>
      <c r="D206" s="35">
        <v>5</v>
      </c>
      <c r="E206" s="36">
        <v>7.2</v>
      </c>
      <c r="F206" s="36">
        <v>15.5</v>
      </c>
      <c r="G206" s="31">
        <v>96.1</v>
      </c>
      <c r="H206" s="32">
        <v>13.4</v>
      </c>
      <c r="I206" s="32">
        <v>77.3</v>
      </c>
      <c r="J206" s="95">
        <v>0.71</v>
      </c>
      <c r="K206" s="96">
        <v>36.4</v>
      </c>
      <c r="L206" s="95">
        <v>0.05</v>
      </c>
      <c r="M206" s="95">
        <v>0</v>
      </c>
      <c r="N206" s="96">
        <v>147</v>
      </c>
      <c r="O206" s="98">
        <v>3</v>
      </c>
    </row>
    <row r="207" ht="25.5" spans="1:15">
      <c r="A207" s="73"/>
      <c r="B207" s="33" t="s">
        <v>135</v>
      </c>
      <c r="C207" s="34">
        <v>178</v>
      </c>
      <c r="D207" s="60">
        <v>5.5</v>
      </c>
      <c r="E207" s="141">
        <v>7.3</v>
      </c>
      <c r="F207" s="141">
        <v>21.6</v>
      </c>
      <c r="G207" s="56">
        <v>15.8</v>
      </c>
      <c r="H207" s="57">
        <v>33.2</v>
      </c>
      <c r="I207" s="108">
        <v>88</v>
      </c>
      <c r="J207" s="109">
        <v>0.9</v>
      </c>
      <c r="K207" s="110">
        <v>23</v>
      </c>
      <c r="L207" s="109">
        <v>0.1</v>
      </c>
      <c r="M207" s="109">
        <v>0</v>
      </c>
      <c r="N207" s="110">
        <v>175</v>
      </c>
      <c r="O207" s="98">
        <v>185</v>
      </c>
    </row>
    <row r="208" spans="1:15">
      <c r="A208" s="74"/>
      <c r="B208" s="58" t="s">
        <v>75</v>
      </c>
      <c r="C208" s="59">
        <v>180</v>
      </c>
      <c r="D208" s="60">
        <v>2.6</v>
      </c>
      <c r="E208" s="36">
        <v>2.3</v>
      </c>
      <c r="F208" s="36">
        <v>14.2</v>
      </c>
      <c r="G208" s="56">
        <v>113.9</v>
      </c>
      <c r="H208" s="32">
        <v>13.9</v>
      </c>
      <c r="I208" s="32">
        <v>83.5</v>
      </c>
      <c r="J208" s="95">
        <v>0.37</v>
      </c>
      <c r="K208" s="96">
        <v>18</v>
      </c>
      <c r="L208" s="95">
        <v>0.04</v>
      </c>
      <c r="M208" s="95">
        <v>1.43</v>
      </c>
      <c r="N208" s="96">
        <v>87</v>
      </c>
      <c r="O208" s="98">
        <v>394</v>
      </c>
    </row>
    <row r="209" spans="1:15">
      <c r="A209" s="74"/>
      <c r="B209" s="40" t="s">
        <v>31</v>
      </c>
      <c r="C209" s="76">
        <v>403</v>
      </c>
      <c r="D209" s="39">
        <f>D206+D207+D208</f>
        <v>13.1</v>
      </c>
      <c r="E209" s="39">
        <f t="shared" ref="E209:M209" si="45">E206+E207+E208</f>
        <v>16.8</v>
      </c>
      <c r="F209" s="39">
        <f t="shared" si="45"/>
        <v>51.3</v>
      </c>
      <c r="G209" s="39">
        <f t="shared" si="45"/>
        <v>225.8</v>
      </c>
      <c r="H209" s="39">
        <f t="shared" si="45"/>
        <v>60.5</v>
      </c>
      <c r="I209" s="39">
        <f t="shared" si="45"/>
        <v>248.8</v>
      </c>
      <c r="J209" s="39">
        <f t="shared" si="45"/>
        <v>1.98</v>
      </c>
      <c r="K209" s="81">
        <f t="shared" si="45"/>
        <v>77.4</v>
      </c>
      <c r="L209" s="39">
        <f t="shared" si="45"/>
        <v>0.19</v>
      </c>
      <c r="M209" s="39">
        <f t="shared" si="45"/>
        <v>1.43</v>
      </c>
      <c r="N209" s="39">
        <f t="shared" ref="N209" si="46">N206+N207+N208</f>
        <v>409</v>
      </c>
      <c r="O209" s="98"/>
    </row>
    <row r="210" ht="18" customHeight="1" spans="1:15">
      <c r="A210" s="74"/>
      <c r="B210" s="40" t="s">
        <v>32</v>
      </c>
      <c r="C210" s="41">
        <f>N209*90/N228</f>
        <v>20.749718151071</v>
      </c>
      <c r="D210" s="39"/>
      <c r="E210" s="42"/>
      <c r="F210" s="42"/>
      <c r="G210" s="43"/>
      <c r="H210" s="44"/>
      <c r="I210" s="44"/>
      <c r="J210" s="103"/>
      <c r="K210" s="104"/>
      <c r="L210" s="103"/>
      <c r="M210" s="103"/>
      <c r="N210" s="104"/>
      <c r="O210" s="98"/>
    </row>
    <row r="211" spans="1:15">
      <c r="A211" s="75" t="s">
        <v>33</v>
      </c>
      <c r="B211" s="29" t="s">
        <v>34</v>
      </c>
      <c r="C211" s="30">
        <v>100</v>
      </c>
      <c r="D211" s="35">
        <v>1.6</v>
      </c>
      <c r="E211" s="36">
        <v>0.6</v>
      </c>
      <c r="F211" s="36">
        <v>21</v>
      </c>
      <c r="G211" s="31">
        <v>8</v>
      </c>
      <c r="H211" s="32">
        <v>42</v>
      </c>
      <c r="I211" s="32">
        <v>28</v>
      </c>
      <c r="J211" s="95">
        <v>0.6</v>
      </c>
      <c r="K211" s="96"/>
      <c r="L211" s="95">
        <v>0.04</v>
      </c>
      <c r="M211" s="95">
        <v>10</v>
      </c>
      <c r="N211" s="96">
        <v>94</v>
      </c>
      <c r="O211" s="98"/>
    </row>
    <row r="212" spans="1:15">
      <c r="A212" s="75"/>
      <c r="B212" s="40" t="s">
        <v>31</v>
      </c>
      <c r="C212" s="76">
        <v>100</v>
      </c>
      <c r="D212" s="39">
        <f>D211</f>
        <v>1.6</v>
      </c>
      <c r="E212" s="39">
        <f t="shared" ref="E212:N212" si="47">E211</f>
        <v>0.6</v>
      </c>
      <c r="F212" s="39">
        <f t="shared" si="47"/>
        <v>21</v>
      </c>
      <c r="G212" s="39">
        <f t="shared" si="47"/>
        <v>8</v>
      </c>
      <c r="H212" s="39">
        <f t="shared" si="47"/>
        <v>42</v>
      </c>
      <c r="I212" s="39">
        <f t="shared" si="47"/>
        <v>28</v>
      </c>
      <c r="J212" s="39">
        <f t="shared" si="47"/>
        <v>0.6</v>
      </c>
      <c r="K212" s="81">
        <f t="shared" si="47"/>
        <v>0</v>
      </c>
      <c r="L212" s="39">
        <f t="shared" si="47"/>
        <v>0.04</v>
      </c>
      <c r="M212" s="39">
        <f t="shared" si="47"/>
        <v>10</v>
      </c>
      <c r="N212" s="39">
        <f t="shared" si="47"/>
        <v>94</v>
      </c>
      <c r="O212" s="107"/>
    </row>
    <row r="213" spans="1:15">
      <c r="A213" s="75"/>
      <c r="B213" s="40" t="s">
        <v>35</v>
      </c>
      <c r="C213" s="49">
        <f>N212*90/N228</f>
        <v>4.76888387824126</v>
      </c>
      <c r="D213" s="39"/>
      <c r="E213" s="42"/>
      <c r="F213" s="42"/>
      <c r="G213" s="43"/>
      <c r="H213" s="44"/>
      <c r="I213" s="44"/>
      <c r="J213" s="103"/>
      <c r="K213" s="104"/>
      <c r="L213" s="103"/>
      <c r="M213" s="103"/>
      <c r="N213" s="104"/>
      <c r="O213" s="98"/>
    </row>
    <row r="214" ht="14.25" customHeight="1" spans="1:15">
      <c r="A214" s="75" t="s">
        <v>36</v>
      </c>
      <c r="B214" s="33" t="s">
        <v>136</v>
      </c>
      <c r="C214" s="34">
        <v>60</v>
      </c>
      <c r="D214" s="35">
        <v>0.8</v>
      </c>
      <c r="E214" s="36">
        <v>3</v>
      </c>
      <c r="F214" s="36">
        <v>3.6</v>
      </c>
      <c r="G214" s="31">
        <v>22.4</v>
      </c>
      <c r="H214" s="32">
        <v>9</v>
      </c>
      <c r="I214" s="32">
        <v>14.8</v>
      </c>
      <c r="J214" s="95">
        <v>3</v>
      </c>
      <c r="K214" s="96"/>
      <c r="L214" s="95">
        <v>0.02</v>
      </c>
      <c r="M214" s="95">
        <v>20</v>
      </c>
      <c r="N214" s="96">
        <v>44</v>
      </c>
      <c r="O214" s="98" t="s">
        <v>65</v>
      </c>
    </row>
    <row r="215" ht="16.5" customHeight="1" spans="1:15">
      <c r="A215" s="80"/>
      <c r="B215" s="33" t="s">
        <v>137</v>
      </c>
      <c r="C215" s="34">
        <v>200</v>
      </c>
      <c r="D215" s="35">
        <v>7.6</v>
      </c>
      <c r="E215" s="36">
        <v>9.7</v>
      </c>
      <c r="F215" s="36">
        <v>15.6</v>
      </c>
      <c r="G215" s="35">
        <v>36.2</v>
      </c>
      <c r="H215" s="36">
        <v>37.9</v>
      </c>
      <c r="I215" s="36">
        <v>141.2</v>
      </c>
      <c r="J215" s="99">
        <v>1.01</v>
      </c>
      <c r="K215" s="100">
        <v>12</v>
      </c>
      <c r="L215" s="99">
        <v>0.08</v>
      </c>
      <c r="M215" s="99">
        <v>7.29</v>
      </c>
      <c r="N215" s="100">
        <v>176</v>
      </c>
      <c r="O215" s="101">
        <v>87</v>
      </c>
    </row>
    <row r="216" ht="16.5" customHeight="1" spans="1:15">
      <c r="A216" s="80"/>
      <c r="B216" s="58" t="s">
        <v>138</v>
      </c>
      <c r="C216" s="59" t="s">
        <v>139</v>
      </c>
      <c r="D216" s="60">
        <v>15.5</v>
      </c>
      <c r="E216" s="60">
        <v>12.4</v>
      </c>
      <c r="F216" s="60">
        <v>3.3</v>
      </c>
      <c r="G216" s="56">
        <v>33.4</v>
      </c>
      <c r="H216" s="57">
        <v>20.5</v>
      </c>
      <c r="I216" s="57">
        <v>116.8</v>
      </c>
      <c r="J216" s="109">
        <v>0.99</v>
      </c>
      <c r="K216" s="110">
        <v>20</v>
      </c>
      <c r="L216" s="109">
        <v>0.03</v>
      </c>
      <c r="M216" s="109">
        <v>0</v>
      </c>
      <c r="N216" s="110">
        <v>187</v>
      </c>
      <c r="O216" s="111">
        <v>278</v>
      </c>
    </row>
    <row r="217" spans="1:15">
      <c r="A217" s="80"/>
      <c r="B217" s="33" t="s">
        <v>66</v>
      </c>
      <c r="C217" s="34">
        <v>130</v>
      </c>
      <c r="D217" s="35">
        <v>3.4</v>
      </c>
      <c r="E217" s="36">
        <v>2</v>
      </c>
      <c r="F217" s="36">
        <v>35.9</v>
      </c>
      <c r="G217" s="35">
        <v>2.1</v>
      </c>
      <c r="H217" s="36">
        <v>16.5</v>
      </c>
      <c r="I217" s="36">
        <v>67.5</v>
      </c>
      <c r="J217" s="99">
        <v>0.45</v>
      </c>
      <c r="K217" s="100">
        <v>18.2</v>
      </c>
      <c r="L217" s="99">
        <v>0.03</v>
      </c>
      <c r="M217" s="99">
        <v>0</v>
      </c>
      <c r="N217" s="100">
        <v>166</v>
      </c>
      <c r="O217" s="101">
        <v>316</v>
      </c>
    </row>
    <row r="218" spans="1:15">
      <c r="A218" s="80"/>
      <c r="B218" s="33" t="s">
        <v>92</v>
      </c>
      <c r="C218" s="34">
        <v>180</v>
      </c>
      <c r="D218" s="35">
        <v>0.4</v>
      </c>
      <c r="E218" s="36">
        <v>0</v>
      </c>
      <c r="F218" s="36">
        <v>20.2</v>
      </c>
      <c r="G218" s="31">
        <v>28.6</v>
      </c>
      <c r="H218" s="32">
        <v>5.4</v>
      </c>
      <c r="I218" s="32">
        <v>13.9</v>
      </c>
      <c r="J218" s="95">
        <v>0.04</v>
      </c>
      <c r="K218" s="96"/>
      <c r="L218" s="95">
        <v>0</v>
      </c>
      <c r="M218" s="95">
        <v>0.36</v>
      </c>
      <c r="N218" s="96">
        <v>86</v>
      </c>
      <c r="O218" s="98">
        <v>376</v>
      </c>
    </row>
    <row r="219" spans="1:15">
      <c r="A219" s="80"/>
      <c r="B219" s="51" t="s">
        <v>42</v>
      </c>
      <c r="C219" s="30">
        <v>35</v>
      </c>
      <c r="D219" s="35">
        <v>2.3</v>
      </c>
      <c r="E219" s="36">
        <v>0.5</v>
      </c>
      <c r="F219" s="36">
        <v>11.7</v>
      </c>
      <c r="G219" s="31">
        <v>12.3</v>
      </c>
      <c r="H219" s="32">
        <v>16.5</v>
      </c>
      <c r="I219" s="32">
        <v>55.3</v>
      </c>
      <c r="J219" s="95">
        <v>1.37</v>
      </c>
      <c r="K219" s="96"/>
      <c r="L219" s="95">
        <v>0.06</v>
      </c>
      <c r="M219" s="95">
        <v>0</v>
      </c>
      <c r="N219" s="96">
        <v>61</v>
      </c>
      <c r="O219" s="98"/>
    </row>
    <row r="220" spans="1:15">
      <c r="A220" s="75"/>
      <c r="B220" s="40" t="s">
        <v>31</v>
      </c>
      <c r="C220" s="76">
        <v>725</v>
      </c>
      <c r="D220" s="48">
        <f>D214+D215+D216+D217+D218+D219</f>
        <v>30</v>
      </c>
      <c r="E220" s="48">
        <f t="shared" ref="E220:N220" si="48">E214+E215+E216+E217+E218+E219</f>
        <v>27.6</v>
      </c>
      <c r="F220" s="48">
        <f t="shared" si="48"/>
        <v>90.3</v>
      </c>
      <c r="G220" s="48">
        <f t="shared" si="48"/>
        <v>135</v>
      </c>
      <c r="H220" s="48">
        <f t="shared" si="48"/>
        <v>105.8</v>
      </c>
      <c r="I220" s="48">
        <f t="shared" si="48"/>
        <v>409.5</v>
      </c>
      <c r="J220" s="48">
        <f t="shared" si="48"/>
        <v>6.86</v>
      </c>
      <c r="K220" s="106">
        <f t="shared" si="48"/>
        <v>50.2</v>
      </c>
      <c r="L220" s="48">
        <f t="shared" si="48"/>
        <v>0.22</v>
      </c>
      <c r="M220" s="48">
        <f t="shared" si="48"/>
        <v>27.65</v>
      </c>
      <c r="N220" s="48">
        <f t="shared" si="48"/>
        <v>720</v>
      </c>
      <c r="O220" s="107"/>
    </row>
    <row r="221" ht="27" customHeight="1" spans="1:15">
      <c r="A221" s="75"/>
      <c r="B221" s="62" t="s">
        <v>43</v>
      </c>
      <c r="C221" s="81">
        <f>N220*90/N228</f>
        <v>36.5276211950395</v>
      </c>
      <c r="D221" s="142"/>
      <c r="E221" s="36"/>
      <c r="F221" s="36"/>
      <c r="G221" s="79"/>
      <c r="H221" s="79"/>
      <c r="I221" s="79"/>
      <c r="J221" s="116"/>
      <c r="K221" s="117"/>
      <c r="L221" s="116"/>
      <c r="M221" s="116"/>
      <c r="N221" s="118"/>
      <c r="O221" s="107"/>
    </row>
    <row r="222" ht="25.5" spans="1:15">
      <c r="A222" s="75" t="s">
        <v>44</v>
      </c>
      <c r="B222" s="58" t="s">
        <v>140</v>
      </c>
      <c r="C222" s="59">
        <v>160</v>
      </c>
      <c r="D222" s="60">
        <v>14.1</v>
      </c>
      <c r="E222" s="60">
        <v>11.6</v>
      </c>
      <c r="F222" s="60">
        <v>27.1</v>
      </c>
      <c r="G222" s="56">
        <v>96</v>
      </c>
      <c r="H222" s="57">
        <v>35.7</v>
      </c>
      <c r="I222" s="57">
        <v>220</v>
      </c>
      <c r="J222" s="109">
        <v>1</v>
      </c>
      <c r="K222" s="110">
        <v>50</v>
      </c>
      <c r="L222" s="109">
        <v>0.12</v>
      </c>
      <c r="M222" s="109">
        <v>0.1</v>
      </c>
      <c r="N222" s="110">
        <v>263</v>
      </c>
      <c r="O222" s="111">
        <v>250</v>
      </c>
    </row>
    <row r="223" spans="1:15">
      <c r="A223" s="75"/>
      <c r="B223" s="66" t="s">
        <v>48</v>
      </c>
      <c r="C223" s="30">
        <v>200</v>
      </c>
      <c r="D223" s="35">
        <v>5.6</v>
      </c>
      <c r="E223" s="36">
        <v>5.1</v>
      </c>
      <c r="F223" s="36">
        <v>9.5</v>
      </c>
      <c r="G223" s="31">
        <v>252</v>
      </c>
      <c r="H223" s="32">
        <v>29.4</v>
      </c>
      <c r="I223" s="32">
        <v>189</v>
      </c>
      <c r="J223" s="95">
        <v>0.2</v>
      </c>
      <c r="K223" s="96">
        <v>42.2</v>
      </c>
      <c r="L223" s="95">
        <v>0.09</v>
      </c>
      <c r="M223" s="95">
        <v>0.9</v>
      </c>
      <c r="N223" s="96">
        <v>104</v>
      </c>
      <c r="O223" s="98">
        <v>400</v>
      </c>
    </row>
    <row r="224" spans="1:15">
      <c r="A224" s="75"/>
      <c r="B224" s="58" t="s">
        <v>141</v>
      </c>
      <c r="C224" s="155">
        <v>40</v>
      </c>
      <c r="D224" s="60">
        <v>2.4</v>
      </c>
      <c r="E224" s="60">
        <v>2.5</v>
      </c>
      <c r="F224" s="60">
        <v>21.6</v>
      </c>
      <c r="G224" s="56">
        <v>7.1</v>
      </c>
      <c r="H224" s="57">
        <v>8.3</v>
      </c>
      <c r="I224" s="57">
        <v>18.4</v>
      </c>
      <c r="J224" s="109">
        <v>0.57</v>
      </c>
      <c r="K224" s="110">
        <v>15</v>
      </c>
      <c r="L224" s="109">
        <v>0.03</v>
      </c>
      <c r="M224" s="109">
        <v>0.9</v>
      </c>
      <c r="N224" s="110">
        <v>113</v>
      </c>
      <c r="O224" s="111" t="s">
        <v>142</v>
      </c>
    </row>
    <row r="225" spans="1:15">
      <c r="A225" s="75"/>
      <c r="B225" s="67" t="s">
        <v>50</v>
      </c>
      <c r="C225" s="55">
        <v>30</v>
      </c>
      <c r="D225" s="56">
        <v>2.4</v>
      </c>
      <c r="E225" s="56">
        <v>0.5</v>
      </c>
      <c r="F225" s="56">
        <v>14.6</v>
      </c>
      <c r="G225" s="56">
        <v>6.9</v>
      </c>
      <c r="H225" s="57">
        <v>9.9</v>
      </c>
      <c r="I225" s="57">
        <v>26.1</v>
      </c>
      <c r="J225" s="109">
        <v>0.6</v>
      </c>
      <c r="K225" s="110"/>
      <c r="L225" s="109">
        <v>0.06</v>
      </c>
      <c r="M225" s="109">
        <v>0</v>
      </c>
      <c r="N225" s="110">
        <v>71</v>
      </c>
      <c r="O225" s="111"/>
    </row>
    <row r="226" spans="1:15">
      <c r="A226" s="75"/>
      <c r="B226" s="40" t="s">
        <v>31</v>
      </c>
      <c r="C226" s="81">
        <v>430</v>
      </c>
      <c r="D226" s="39">
        <f>D222+D223+D224+D225</f>
        <v>24.5</v>
      </c>
      <c r="E226" s="39">
        <f t="shared" ref="E226:N226" si="49">E222+E223+E224+E225</f>
        <v>19.7</v>
      </c>
      <c r="F226" s="39">
        <f t="shared" si="49"/>
        <v>72.8</v>
      </c>
      <c r="G226" s="39">
        <f t="shared" si="49"/>
        <v>362</v>
      </c>
      <c r="H226" s="39">
        <f t="shared" si="49"/>
        <v>83.3</v>
      </c>
      <c r="I226" s="39">
        <f t="shared" si="49"/>
        <v>453.5</v>
      </c>
      <c r="J226" s="39">
        <f t="shared" si="49"/>
        <v>2.37</v>
      </c>
      <c r="K226" s="81">
        <f t="shared" si="49"/>
        <v>107.2</v>
      </c>
      <c r="L226" s="39">
        <f t="shared" si="49"/>
        <v>0.3</v>
      </c>
      <c r="M226" s="39">
        <f t="shared" si="49"/>
        <v>1.9</v>
      </c>
      <c r="N226" s="39">
        <f t="shared" si="49"/>
        <v>551</v>
      </c>
      <c r="O226" s="101"/>
    </row>
    <row r="227" spans="1:15">
      <c r="A227" s="75"/>
      <c r="B227" s="62" t="s">
        <v>51</v>
      </c>
      <c r="C227" s="81">
        <f>N226*90/N228</f>
        <v>27.9537767756483</v>
      </c>
      <c r="D227" s="35"/>
      <c r="E227" s="36"/>
      <c r="F227" s="36"/>
      <c r="G227" s="35"/>
      <c r="H227" s="36"/>
      <c r="I227" s="36"/>
      <c r="J227" s="99"/>
      <c r="K227" s="100"/>
      <c r="L227" s="99"/>
      <c r="M227" s="99"/>
      <c r="N227" s="100"/>
      <c r="O227" s="101"/>
    </row>
    <row r="228" spans="1:15">
      <c r="A228" s="75"/>
      <c r="B228" s="40" t="s">
        <v>52</v>
      </c>
      <c r="C228" s="76"/>
      <c r="D228" s="83">
        <f t="shared" ref="D228:N228" si="50">D209+D212+D220+D226</f>
        <v>69.2</v>
      </c>
      <c r="E228" s="83">
        <f t="shared" si="50"/>
        <v>64.7</v>
      </c>
      <c r="F228" s="83">
        <f t="shared" si="50"/>
        <v>235.4</v>
      </c>
      <c r="G228" s="83">
        <f t="shared" si="50"/>
        <v>730.8</v>
      </c>
      <c r="H228" s="83">
        <f t="shared" si="50"/>
        <v>291.6</v>
      </c>
      <c r="I228" s="83">
        <f t="shared" si="50"/>
        <v>1139.8</v>
      </c>
      <c r="J228" s="83">
        <f t="shared" si="50"/>
        <v>11.81</v>
      </c>
      <c r="K228" s="126">
        <f t="shared" si="50"/>
        <v>234.8</v>
      </c>
      <c r="L228" s="83">
        <f t="shared" si="50"/>
        <v>0.75</v>
      </c>
      <c r="M228" s="83">
        <f t="shared" si="50"/>
        <v>40.98</v>
      </c>
      <c r="N228" s="83">
        <f t="shared" si="50"/>
        <v>1774</v>
      </c>
      <c r="O228" s="107"/>
    </row>
    <row r="229" ht="16.5" customHeight="1" spans="1:15">
      <c r="A229" s="70"/>
      <c r="B229" s="71" t="s">
        <v>143</v>
      </c>
      <c r="C229" s="72"/>
      <c r="D229" s="35"/>
      <c r="E229" s="36"/>
      <c r="F229" s="36"/>
      <c r="G229" s="156"/>
      <c r="H229" s="157"/>
      <c r="I229" s="157"/>
      <c r="J229" s="162"/>
      <c r="K229" s="163"/>
      <c r="L229" s="162"/>
      <c r="M229" s="162"/>
      <c r="N229" s="163"/>
      <c r="O229" s="107"/>
    </row>
    <row r="230" spans="1:15">
      <c r="A230" s="73" t="s">
        <v>26</v>
      </c>
      <c r="B230" s="29" t="s">
        <v>27</v>
      </c>
      <c r="C230" s="30" t="s">
        <v>160</v>
      </c>
      <c r="D230" s="31">
        <v>2.3</v>
      </c>
      <c r="E230" s="32">
        <v>4.5</v>
      </c>
      <c r="F230" s="32">
        <v>15.5</v>
      </c>
      <c r="G230" s="31">
        <v>8.1</v>
      </c>
      <c r="H230" s="32">
        <v>8.7</v>
      </c>
      <c r="I230" s="32">
        <v>25.5</v>
      </c>
      <c r="J230" s="95">
        <v>0.5</v>
      </c>
      <c r="K230" s="96">
        <v>35</v>
      </c>
      <c r="L230" s="95">
        <v>0.05</v>
      </c>
      <c r="M230" s="95">
        <v>0</v>
      </c>
      <c r="N230" s="96">
        <v>111</v>
      </c>
      <c r="O230" s="97">
        <v>1</v>
      </c>
    </row>
    <row r="231" ht="25.5" spans="1:15">
      <c r="A231" s="73"/>
      <c r="B231" s="33" t="s">
        <v>86</v>
      </c>
      <c r="C231" s="34">
        <v>178</v>
      </c>
      <c r="D231" s="35">
        <v>5.8</v>
      </c>
      <c r="E231" s="36">
        <v>6.4</v>
      </c>
      <c r="F231" s="36">
        <v>29.2</v>
      </c>
      <c r="G231" s="35">
        <v>15.3</v>
      </c>
      <c r="H231" s="36">
        <v>20.4</v>
      </c>
      <c r="I231" s="152">
        <v>41.2</v>
      </c>
      <c r="J231" s="99">
        <v>1.6</v>
      </c>
      <c r="K231" s="100">
        <v>23</v>
      </c>
      <c r="L231" s="99">
        <v>0.02</v>
      </c>
      <c r="M231" s="99">
        <v>0</v>
      </c>
      <c r="N231" s="100">
        <v>197</v>
      </c>
      <c r="O231" s="101">
        <v>185</v>
      </c>
    </row>
    <row r="232" spans="1:15">
      <c r="A232" s="74"/>
      <c r="B232" s="33" t="s">
        <v>57</v>
      </c>
      <c r="C232" s="34" t="s">
        <v>163</v>
      </c>
      <c r="D232" s="35">
        <v>0.1</v>
      </c>
      <c r="E232" s="36">
        <v>0</v>
      </c>
      <c r="F232" s="36">
        <v>10</v>
      </c>
      <c r="G232" s="35">
        <v>10</v>
      </c>
      <c r="H232" s="36">
        <v>1.3</v>
      </c>
      <c r="I232" s="36">
        <v>2.5</v>
      </c>
      <c r="J232" s="99">
        <v>0.28</v>
      </c>
      <c r="K232" s="100"/>
      <c r="L232" s="99"/>
      <c r="M232" s="99">
        <v>0.03</v>
      </c>
      <c r="N232" s="100">
        <v>40</v>
      </c>
      <c r="O232" s="101">
        <v>392</v>
      </c>
    </row>
    <row r="233" spans="1:15">
      <c r="A233" s="74"/>
      <c r="B233" s="40" t="s">
        <v>31</v>
      </c>
      <c r="C233" s="76">
        <v>403</v>
      </c>
      <c r="D233" s="39">
        <f>D230+D231+D232</f>
        <v>8.2</v>
      </c>
      <c r="E233" s="39">
        <f t="shared" ref="E233:N233" si="51">E230+E231+E232</f>
        <v>10.9</v>
      </c>
      <c r="F233" s="39">
        <f t="shared" si="51"/>
        <v>54.7</v>
      </c>
      <c r="G233" s="39">
        <f t="shared" si="51"/>
        <v>33.4</v>
      </c>
      <c r="H233" s="39">
        <f t="shared" si="51"/>
        <v>30.4</v>
      </c>
      <c r="I233" s="39">
        <f t="shared" si="51"/>
        <v>69.2</v>
      </c>
      <c r="J233" s="39">
        <f t="shared" si="51"/>
        <v>2.38</v>
      </c>
      <c r="K233" s="81">
        <f t="shared" si="51"/>
        <v>58</v>
      </c>
      <c r="L233" s="39">
        <f t="shared" si="51"/>
        <v>0.07</v>
      </c>
      <c r="M233" s="39">
        <f t="shared" si="51"/>
        <v>0.03</v>
      </c>
      <c r="N233" s="39">
        <f t="shared" si="51"/>
        <v>348</v>
      </c>
      <c r="O233" s="98"/>
    </row>
    <row r="234" ht="18.75" customHeight="1" spans="1:15">
      <c r="A234" s="74"/>
      <c r="B234" s="40" t="s">
        <v>32</v>
      </c>
      <c r="C234" s="41">
        <f>N233*90/N252</f>
        <v>20.8716513394642</v>
      </c>
      <c r="D234" s="39"/>
      <c r="E234" s="42"/>
      <c r="F234" s="42"/>
      <c r="G234" s="43"/>
      <c r="H234" s="44"/>
      <c r="I234" s="44"/>
      <c r="J234" s="103"/>
      <c r="K234" s="104"/>
      <c r="L234" s="103"/>
      <c r="M234" s="103"/>
      <c r="N234" s="104"/>
      <c r="O234" s="98"/>
    </row>
    <row r="235" spans="1:15">
      <c r="A235" s="75" t="s">
        <v>33</v>
      </c>
      <c r="B235" s="29" t="s">
        <v>34</v>
      </c>
      <c r="C235" s="30">
        <v>100</v>
      </c>
      <c r="D235" s="35">
        <v>1.6</v>
      </c>
      <c r="E235" s="36">
        <v>0.6</v>
      </c>
      <c r="F235" s="36">
        <v>21</v>
      </c>
      <c r="G235" s="31">
        <v>8</v>
      </c>
      <c r="H235" s="32">
        <v>42</v>
      </c>
      <c r="I235" s="32">
        <v>28</v>
      </c>
      <c r="J235" s="95">
        <v>0.6</v>
      </c>
      <c r="K235" s="96"/>
      <c r="L235" s="95">
        <v>0.04</v>
      </c>
      <c r="M235" s="95">
        <v>10</v>
      </c>
      <c r="N235" s="96">
        <v>94</v>
      </c>
      <c r="O235" s="98"/>
    </row>
    <row r="236" spans="1:15">
      <c r="A236" s="75"/>
      <c r="B236" s="40" t="s">
        <v>31</v>
      </c>
      <c r="C236" s="76">
        <v>100</v>
      </c>
      <c r="D236" s="48">
        <f>D235</f>
        <v>1.6</v>
      </c>
      <c r="E236" s="48">
        <f t="shared" ref="E236:N236" si="52">E235</f>
        <v>0.6</v>
      </c>
      <c r="F236" s="48">
        <f t="shared" si="52"/>
        <v>21</v>
      </c>
      <c r="G236" s="48">
        <f t="shared" si="52"/>
        <v>8</v>
      </c>
      <c r="H236" s="48">
        <f t="shared" si="52"/>
        <v>42</v>
      </c>
      <c r="I236" s="48">
        <f t="shared" si="52"/>
        <v>28</v>
      </c>
      <c r="J236" s="48">
        <f t="shared" si="52"/>
        <v>0.6</v>
      </c>
      <c r="K236" s="106">
        <f t="shared" si="52"/>
        <v>0</v>
      </c>
      <c r="L236" s="48">
        <f t="shared" si="52"/>
        <v>0.04</v>
      </c>
      <c r="M236" s="48">
        <f t="shared" si="52"/>
        <v>10</v>
      </c>
      <c r="N236" s="48">
        <f t="shared" si="52"/>
        <v>94</v>
      </c>
      <c r="O236" s="107"/>
    </row>
    <row r="237" spans="1:15">
      <c r="A237" s="75"/>
      <c r="B237" s="40" t="s">
        <v>35</v>
      </c>
      <c r="C237" s="49">
        <f>N236*90/N252</f>
        <v>5.63774490203918</v>
      </c>
      <c r="D237" s="39"/>
      <c r="E237" s="42"/>
      <c r="F237" s="42"/>
      <c r="G237" s="43"/>
      <c r="H237" s="44"/>
      <c r="I237" s="44"/>
      <c r="J237" s="103"/>
      <c r="K237" s="104"/>
      <c r="L237" s="103"/>
      <c r="M237" s="103"/>
      <c r="N237" s="104"/>
      <c r="O237" s="98"/>
    </row>
    <row r="238" ht="12.75" customHeight="1" spans="1:15">
      <c r="A238" s="75" t="s">
        <v>36</v>
      </c>
      <c r="B238" s="33" t="s">
        <v>177</v>
      </c>
      <c r="C238" s="34">
        <v>60</v>
      </c>
      <c r="D238" s="35">
        <v>0.6</v>
      </c>
      <c r="E238" s="36">
        <v>3.7</v>
      </c>
      <c r="F238" s="36">
        <v>2.24</v>
      </c>
      <c r="G238" s="31">
        <v>11.2</v>
      </c>
      <c r="H238" s="32">
        <v>9.8</v>
      </c>
      <c r="I238" s="32">
        <v>20.8</v>
      </c>
      <c r="J238" s="95">
        <v>0.44</v>
      </c>
      <c r="K238" s="96"/>
      <c r="L238" s="95">
        <v>0.02</v>
      </c>
      <c r="M238" s="95">
        <v>10.06</v>
      </c>
      <c r="N238" s="96">
        <v>44.6</v>
      </c>
      <c r="O238" s="98">
        <v>15</v>
      </c>
    </row>
    <row r="239" ht="26.25" customHeight="1" spans="1:15">
      <c r="A239" s="80"/>
      <c r="B239" s="33" t="s">
        <v>61</v>
      </c>
      <c r="C239" s="34" t="s">
        <v>164</v>
      </c>
      <c r="D239" s="35">
        <v>1.8</v>
      </c>
      <c r="E239" s="36">
        <v>4.7</v>
      </c>
      <c r="F239" s="36">
        <v>11.8</v>
      </c>
      <c r="G239" s="31">
        <v>35.5</v>
      </c>
      <c r="H239" s="32">
        <v>21</v>
      </c>
      <c r="I239" s="32">
        <v>42.5</v>
      </c>
      <c r="J239" s="95">
        <v>0.95</v>
      </c>
      <c r="K239" s="96"/>
      <c r="L239" s="95">
        <v>0.04</v>
      </c>
      <c r="M239" s="95">
        <v>12.4</v>
      </c>
      <c r="N239" s="96">
        <v>94</v>
      </c>
      <c r="O239" s="98">
        <v>57</v>
      </c>
    </row>
    <row r="240" spans="1:15">
      <c r="A240" s="80"/>
      <c r="B240" s="33" t="s">
        <v>145</v>
      </c>
      <c r="C240" s="34" t="s">
        <v>178</v>
      </c>
      <c r="D240" s="60">
        <v>13.3</v>
      </c>
      <c r="E240" s="141">
        <v>5.8</v>
      </c>
      <c r="F240" s="141">
        <v>8.4</v>
      </c>
      <c r="G240" s="56">
        <v>31.1</v>
      </c>
      <c r="H240" s="57">
        <v>34.6</v>
      </c>
      <c r="I240" s="57">
        <v>337.3</v>
      </c>
      <c r="J240" s="109">
        <v>7.07</v>
      </c>
      <c r="K240" s="110">
        <v>7936</v>
      </c>
      <c r="L240" s="109">
        <v>0.24</v>
      </c>
      <c r="M240" s="109">
        <v>8.13</v>
      </c>
      <c r="N240" s="110">
        <v>137</v>
      </c>
      <c r="O240" s="98" t="s">
        <v>179</v>
      </c>
    </row>
    <row r="241" spans="1:15">
      <c r="A241" s="75"/>
      <c r="B241" s="29" t="s">
        <v>171</v>
      </c>
      <c r="C241" s="30">
        <v>130</v>
      </c>
      <c r="D241" s="35">
        <v>2.5</v>
      </c>
      <c r="E241" s="36">
        <v>4.2</v>
      </c>
      <c r="F241" s="36">
        <v>13</v>
      </c>
      <c r="G241" s="31">
        <v>38.8</v>
      </c>
      <c r="H241" s="32">
        <v>27.4</v>
      </c>
      <c r="I241" s="32">
        <v>62.2</v>
      </c>
      <c r="J241" s="95">
        <v>1.1</v>
      </c>
      <c r="K241" s="96">
        <v>30</v>
      </c>
      <c r="L241" s="95">
        <v>0.07</v>
      </c>
      <c r="M241" s="95">
        <v>11.14</v>
      </c>
      <c r="N241" s="96">
        <v>105</v>
      </c>
      <c r="O241" s="98">
        <v>344</v>
      </c>
    </row>
    <row r="242" spans="1:15">
      <c r="A242" s="80"/>
      <c r="B242" s="33" t="s">
        <v>105</v>
      </c>
      <c r="C242" s="34">
        <v>180</v>
      </c>
      <c r="D242" s="35">
        <v>0.7</v>
      </c>
      <c r="E242" s="36">
        <v>0</v>
      </c>
      <c r="F242" s="36">
        <v>20.8</v>
      </c>
      <c r="G242" s="31">
        <v>19.2</v>
      </c>
      <c r="H242" s="32">
        <v>3.1</v>
      </c>
      <c r="I242" s="32">
        <v>3.1</v>
      </c>
      <c r="J242" s="95">
        <v>0.57</v>
      </c>
      <c r="K242" s="96"/>
      <c r="L242" s="95">
        <v>0.01</v>
      </c>
      <c r="M242" s="95">
        <v>90</v>
      </c>
      <c r="N242" s="96">
        <v>89</v>
      </c>
      <c r="O242" s="98">
        <v>398</v>
      </c>
    </row>
    <row r="243" spans="1:15">
      <c r="A243" s="80"/>
      <c r="B243" s="51" t="s">
        <v>42</v>
      </c>
      <c r="C243" s="30">
        <v>35</v>
      </c>
      <c r="D243" s="35">
        <v>2.3</v>
      </c>
      <c r="E243" s="36">
        <v>0.5</v>
      </c>
      <c r="F243" s="36">
        <v>11.7</v>
      </c>
      <c r="G243" s="31">
        <v>12.3</v>
      </c>
      <c r="H243" s="32">
        <v>16.5</v>
      </c>
      <c r="I243" s="32">
        <v>55.3</v>
      </c>
      <c r="J243" s="95">
        <v>1.37</v>
      </c>
      <c r="K243" s="96"/>
      <c r="L243" s="95">
        <v>0.06</v>
      </c>
      <c r="M243" s="95">
        <v>0</v>
      </c>
      <c r="N243" s="96">
        <v>61</v>
      </c>
      <c r="O243" s="98"/>
    </row>
    <row r="244" spans="1:15">
      <c r="A244" s="75"/>
      <c r="B244" s="40" t="s">
        <v>31</v>
      </c>
      <c r="C244" s="76">
        <v>712</v>
      </c>
      <c r="D244" s="39">
        <f>D238+D239+D240+D241+D242+D243</f>
        <v>21.2</v>
      </c>
      <c r="E244" s="39">
        <f t="shared" ref="E244:N244" si="53">E238+E239+E240+E241+E242+E243</f>
        <v>18.9</v>
      </c>
      <c r="F244" s="39">
        <f t="shared" si="53"/>
        <v>67.94</v>
      </c>
      <c r="G244" s="39">
        <f t="shared" si="53"/>
        <v>148.1</v>
      </c>
      <c r="H244" s="39">
        <f t="shared" si="53"/>
        <v>112.4</v>
      </c>
      <c r="I244" s="39">
        <f t="shared" si="53"/>
        <v>521.2</v>
      </c>
      <c r="J244" s="39">
        <f t="shared" si="53"/>
        <v>11.5</v>
      </c>
      <c r="K244" s="81">
        <f t="shared" si="53"/>
        <v>7966</v>
      </c>
      <c r="L244" s="39">
        <f t="shared" si="53"/>
        <v>0.44</v>
      </c>
      <c r="M244" s="39">
        <f t="shared" si="53"/>
        <v>131.73</v>
      </c>
      <c r="N244" s="39">
        <f t="shared" si="53"/>
        <v>530.6</v>
      </c>
      <c r="O244" s="107"/>
    </row>
    <row r="245" ht="16.5" customHeight="1" spans="1:15">
      <c r="A245" s="75"/>
      <c r="B245" s="62" t="s">
        <v>43</v>
      </c>
      <c r="C245" s="81">
        <f>N244*90/N252</f>
        <v>31.8232706917233</v>
      </c>
      <c r="D245" s="35"/>
      <c r="E245" s="36"/>
      <c r="F245" s="36"/>
      <c r="G245" s="31"/>
      <c r="H245" s="32"/>
      <c r="I245" s="32"/>
      <c r="J245" s="95"/>
      <c r="K245" s="96"/>
      <c r="L245" s="95"/>
      <c r="M245" s="95"/>
      <c r="N245" s="96"/>
      <c r="O245" s="107"/>
    </row>
    <row r="246" spans="1:15">
      <c r="A246" s="75" t="s">
        <v>44</v>
      </c>
      <c r="B246" s="58" t="s">
        <v>148</v>
      </c>
      <c r="C246" s="59">
        <v>150</v>
      </c>
      <c r="D246" s="60">
        <v>12.6</v>
      </c>
      <c r="E246" s="60">
        <v>15.6</v>
      </c>
      <c r="F246" s="60">
        <v>9.8</v>
      </c>
      <c r="G246" s="56">
        <v>111</v>
      </c>
      <c r="H246" s="57">
        <v>22.2</v>
      </c>
      <c r="I246" s="57">
        <v>121.6</v>
      </c>
      <c r="J246" s="109">
        <v>2.1</v>
      </c>
      <c r="K246" s="110">
        <v>122</v>
      </c>
      <c r="L246" s="109">
        <v>0.07</v>
      </c>
      <c r="M246" s="109">
        <v>1.32</v>
      </c>
      <c r="N246" s="110">
        <v>230</v>
      </c>
      <c r="O246" s="111">
        <v>219</v>
      </c>
    </row>
    <row r="247" spans="1:15">
      <c r="A247" s="80"/>
      <c r="B247" s="29" t="s">
        <v>71</v>
      </c>
      <c r="C247" s="30">
        <v>180</v>
      </c>
      <c r="D247" s="35">
        <v>3.6</v>
      </c>
      <c r="E247" s="36">
        <v>2.8</v>
      </c>
      <c r="F247" s="36">
        <v>15.7</v>
      </c>
      <c r="G247" s="31">
        <v>137</v>
      </c>
      <c r="H247" s="32">
        <v>19.2</v>
      </c>
      <c r="I247" s="32">
        <v>112.1</v>
      </c>
      <c r="J247" s="95">
        <v>0.43</v>
      </c>
      <c r="K247" s="96">
        <v>22</v>
      </c>
      <c r="L247" s="95">
        <v>0.05</v>
      </c>
      <c r="M247" s="95">
        <v>1.44</v>
      </c>
      <c r="N247" s="96">
        <v>102</v>
      </c>
      <c r="O247" s="98">
        <v>397</v>
      </c>
    </row>
    <row r="248" spans="1:15">
      <c r="A248" s="80"/>
      <c r="B248" s="33" t="s">
        <v>133</v>
      </c>
      <c r="C248" s="68">
        <v>30</v>
      </c>
      <c r="D248" s="35">
        <v>3.1</v>
      </c>
      <c r="E248" s="36">
        <v>1.6</v>
      </c>
      <c r="F248" s="36">
        <v>23</v>
      </c>
      <c r="G248" s="31">
        <v>12.9</v>
      </c>
      <c r="H248" s="32">
        <v>6.6</v>
      </c>
      <c r="I248" s="32">
        <v>36.6</v>
      </c>
      <c r="J248" s="95">
        <v>0.5</v>
      </c>
      <c r="K248" s="96"/>
      <c r="L248" s="95">
        <v>0.03</v>
      </c>
      <c r="M248" s="95">
        <v>0</v>
      </c>
      <c r="N248" s="96">
        <v>125</v>
      </c>
      <c r="O248" s="98"/>
    </row>
    <row r="249" spans="1:15">
      <c r="A249" s="80"/>
      <c r="B249" s="67" t="s">
        <v>50</v>
      </c>
      <c r="C249" s="55">
        <v>30</v>
      </c>
      <c r="D249" s="56">
        <v>2.4</v>
      </c>
      <c r="E249" s="56">
        <v>0.5</v>
      </c>
      <c r="F249" s="56">
        <v>14.6</v>
      </c>
      <c r="G249" s="56">
        <v>6.9</v>
      </c>
      <c r="H249" s="57">
        <v>9.9</v>
      </c>
      <c r="I249" s="57">
        <v>26.1</v>
      </c>
      <c r="J249" s="109">
        <v>0.6</v>
      </c>
      <c r="K249" s="110"/>
      <c r="L249" s="109">
        <v>0.06</v>
      </c>
      <c r="M249" s="109">
        <v>0</v>
      </c>
      <c r="N249" s="110">
        <v>71</v>
      </c>
      <c r="O249" s="111"/>
    </row>
    <row r="250" spans="1:15">
      <c r="A250" s="75"/>
      <c r="B250" s="40" t="s">
        <v>31</v>
      </c>
      <c r="C250" s="76">
        <v>390</v>
      </c>
      <c r="D250" s="39">
        <f>D246+D247+D248+D249</f>
        <v>21.7</v>
      </c>
      <c r="E250" s="39">
        <f t="shared" ref="E250:N250" si="54">E246+E247+E248+E249</f>
        <v>20.5</v>
      </c>
      <c r="F250" s="39">
        <f t="shared" si="54"/>
        <v>63.1</v>
      </c>
      <c r="G250" s="39">
        <f t="shared" si="54"/>
        <v>267.8</v>
      </c>
      <c r="H250" s="39">
        <f t="shared" si="54"/>
        <v>57.9</v>
      </c>
      <c r="I250" s="39">
        <f t="shared" si="54"/>
        <v>296.4</v>
      </c>
      <c r="J250" s="39">
        <f t="shared" si="54"/>
        <v>3.63</v>
      </c>
      <c r="K250" s="81">
        <f t="shared" si="54"/>
        <v>144</v>
      </c>
      <c r="L250" s="39">
        <f t="shared" si="54"/>
        <v>0.21</v>
      </c>
      <c r="M250" s="39">
        <f t="shared" si="54"/>
        <v>2.76</v>
      </c>
      <c r="N250" s="39">
        <f t="shared" si="54"/>
        <v>528</v>
      </c>
      <c r="O250" s="107"/>
    </row>
    <row r="251" spans="1:15">
      <c r="A251" s="75"/>
      <c r="B251" s="62" t="s">
        <v>51</v>
      </c>
      <c r="C251" s="81">
        <f>N250*90/N252</f>
        <v>31.6673330667733</v>
      </c>
      <c r="D251" s="48"/>
      <c r="E251" s="42"/>
      <c r="F251" s="42"/>
      <c r="G251" s="64"/>
      <c r="H251" s="65"/>
      <c r="I251" s="65"/>
      <c r="J251" s="112"/>
      <c r="K251" s="113"/>
      <c r="L251" s="112"/>
      <c r="M251" s="112"/>
      <c r="N251" s="114"/>
      <c r="O251" s="107"/>
    </row>
    <row r="252" spans="1:15">
      <c r="A252" s="75"/>
      <c r="B252" s="40" t="s">
        <v>52</v>
      </c>
      <c r="C252" s="76"/>
      <c r="D252" s="39">
        <f>D233+D236+D244+D250</f>
        <v>52.7</v>
      </c>
      <c r="E252" s="39">
        <f t="shared" ref="E252:N252" si="55">E233+E236+E244+E250</f>
        <v>50.9</v>
      </c>
      <c r="F252" s="39">
        <f t="shared" si="55"/>
        <v>206.74</v>
      </c>
      <c r="G252" s="39">
        <f t="shared" si="55"/>
        <v>457.3</v>
      </c>
      <c r="H252" s="39">
        <f t="shared" si="55"/>
        <v>242.7</v>
      </c>
      <c r="I252" s="39">
        <f t="shared" si="55"/>
        <v>914.8</v>
      </c>
      <c r="J252" s="39">
        <f t="shared" si="55"/>
        <v>18.11</v>
      </c>
      <c r="K252" s="81">
        <f t="shared" si="55"/>
        <v>8168</v>
      </c>
      <c r="L252" s="39">
        <f t="shared" si="55"/>
        <v>0.76</v>
      </c>
      <c r="M252" s="39">
        <f t="shared" si="55"/>
        <v>144.52</v>
      </c>
      <c r="N252" s="39">
        <f t="shared" si="55"/>
        <v>1500.6</v>
      </c>
      <c r="O252" s="167"/>
    </row>
    <row r="253" spans="1:15">
      <c r="A253" s="45"/>
      <c r="B253" s="28"/>
      <c r="C253" s="45"/>
      <c r="D253" s="164"/>
      <c r="E253" s="165"/>
      <c r="F253" s="165"/>
      <c r="G253" s="64"/>
      <c r="H253" s="65"/>
      <c r="I253" s="65"/>
      <c r="J253" s="112"/>
      <c r="K253" s="113"/>
      <c r="L253" s="112"/>
      <c r="M253" s="112"/>
      <c r="N253" s="114"/>
      <c r="O253" s="167"/>
    </row>
    <row r="254" spans="1:15">
      <c r="A254" s="45"/>
      <c r="B254" s="28" t="s">
        <v>180</v>
      </c>
      <c r="C254" s="45"/>
      <c r="D254" s="166">
        <f t="shared" ref="D254:N254" si="56">(D35+D60+D84+D108+D132+D158+D180+D204+D228+D252)/10</f>
        <v>63.677</v>
      </c>
      <c r="E254" s="166">
        <f t="shared" si="56"/>
        <v>54.3</v>
      </c>
      <c r="F254" s="166">
        <f t="shared" si="56"/>
        <v>219.636</v>
      </c>
      <c r="G254" s="166">
        <f t="shared" si="56"/>
        <v>660.158</v>
      </c>
      <c r="H254" s="166">
        <f t="shared" si="56"/>
        <v>274.096</v>
      </c>
      <c r="I254" s="166">
        <f t="shared" si="56"/>
        <v>1048.461</v>
      </c>
      <c r="J254" s="166">
        <f t="shared" si="56"/>
        <v>13.448</v>
      </c>
      <c r="K254" s="166">
        <f t="shared" si="56"/>
        <v>2545.89</v>
      </c>
      <c r="L254" s="164">
        <f t="shared" si="56"/>
        <v>0.8532</v>
      </c>
      <c r="M254" s="166">
        <f t="shared" si="56"/>
        <v>71.194</v>
      </c>
      <c r="N254" s="166">
        <f t="shared" si="56"/>
        <v>1606.19</v>
      </c>
      <c r="O254" s="167"/>
    </row>
    <row r="255" spans="1:15">
      <c r="A255" s="45"/>
      <c r="B255" s="28"/>
      <c r="C255" s="45"/>
      <c r="D255" s="166">
        <v>54</v>
      </c>
      <c r="E255" s="166">
        <v>60</v>
      </c>
      <c r="F255" s="166">
        <v>261</v>
      </c>
      <c r="G255" s="166">
        <v>900</v>
      </c>
      <c r="H255" s="166">
        <v>200</v>
      </c>
      <c r="I255" s="166">
        <v>800</v>
      </c>
      <c r="J255" s="166">
        <v>10</v>
      </c>
      <c r="K255" s="166">
        <v>500</v>
      </c>
      <c r="L255" s="164">
        <v>0.9</v>
      </c>
      <c r="M255" s="166">
        <v>50</v>
      </c>
      <c r="N255" s="166">
        <v>1800</v>
      </c>
      <c r="O255" s="167"/>
    </row>
    <row r="256" spans="1:15">
      <c r="A256" s="45"/>
      <c r="B256" s="28" t="s">
        <v>151</v>
      </c>
      <c r="C256" s="45"/>
      <c r="D256" s="166">
        <f>D254*100/D255</f>
        <v>117.92037037037</v>
      </c>
      <c r="E256" s="166">
        <f t="shared" ref="E256:N256" si="57">E254*100/E255</f>
        <v>90.5</v>
      </c>
      <c r="F256" s="166">
        <f t="shared" si="57"/>
        <v>84.151724137931</v>
      </c>
      <c r="G256" s="166">
        <f t="shared" si="57"/>
        <v>73.3508888888889</v>
      </c>
      <c r="H256" s="166">
        <f t="shared" si="57"/>
        <v>137.048</v>
      </c>
      <c r="I256" s="166">
        <f t="shared" si="57"/>
        <v>131.057625</v>
      </c>
      <c r="J256" s="166">
        <f t="shared" si="57"/>
        <v>134.48</v>
      </c>
      <c r="K256" s="166">
        <f t="shared" si="57"/>
        <v>509.178</v>
      </c>
      <c r="L256" s="164">
        <f t="shared" si="57"/>
        <v>94.8</v>
      </c>
      <c r="M256" s="166">
        <f t="shared" si="57"/>
        <v>142.388</v>
      </c>
      <c r="N256" s="166">
        <f t="shared" si="57"/>
        <v>89.2327777777778</v>
      </c>
      <c r="O256" s="167"/>
    </row>
    <row r="258" spans="2:3">
      <c r="B258" s="54" t="s">
        <v>152</v>
      </c>
      <c r="C258" s="168">
        <f>(C17+C41+C66+C90+C114+C138+C164+C186+C210+C234)/10</f>
        <v>19.6589558400214</v>
      </c>
    </row>
    <row r="259" spans="2:3">
      <c r="B259" s="169" t="s">
        <v>153</v>
      </c>
      <c r="C259" s="170">
        <f>(C20+C44+C69+C93+C117+C141+C167+C189+C213+C237)/10</f>
        <v>4.97889302294702</v>
      </c>
    </row>
    <row r="260" spans="2:3">
      <c r="B260" s="171" t="s">
        <v>154</v>
      </c>
      <c r="C260" s="170">
        <f>(C28+C52+C77+C101+C125+C149+C174+C196+C221+C245)/10</f>
        <v>35.0492339354976</v>
      </c>
    </row>
    <row r="261" spans="2:3">
      <c r="B261" s="171" t="s">
        <v>155</v>
      </c>
      <c r="C261" s="170">
        <f>(C34+C59+C83+C107+C131+C157+C179+C203+C227+C251)/10</f>
        <v>30.312917201534</v>
      </c>
    </row>
  </sheetData>
  <mergeCells count="14">
    <mergeCell ref="J2:O2"/>
    <mergeCell ref="H4:N4"/>
    <mergeCell ref="N5:O5"/>
    <mergeCell ref="A7:N7"/>
    <mergeCell ref="A8:N8"/>
    <mergeCell ref="A9:N9"/>
    <mergeCell ref="D10:F10"/>
    <mergeCell ref="G10:J10"/>
    <mergeCell ref="K10:M10"/>
    <mergeCell ref="A10:A11"/>
    <mergeCell ref="B10:B11"/>
    <mergeCell ref="C10:C11"/>
    <mergeCell ref="N10:N11"/>
    <mergeCell ref="O10:O11"/>
  </mergeCells>
  <pageMargins left="0.393700787401575" right="0.118110236220472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Ротекс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Я 21-22г весна-лето</vt:lpstr>
      <vt:lpstr>С 21-22г весна-лето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Ardor</cp:lastModifiedBy>
  <dcterms:created xsi:type="dcterms:W3CDTF">2011-05-31T23:15:00Z</dcterms:created>
  <cp:lastPrinted>2024-01-24T05:41:00Z</cp:lastPrinted>
  <dcterms:modified xsi:type="dcterms:W3CDTF">2025-01-29T07:33:38Z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F8AFA33F63A9464EA5969DCECDECEC0C_12</vt:lpwstr>
  </property>
  <property fmtid="{D5CDD505-2E9C-101B-9397-08002B2CF9AE}" pid="3" name="KSOProductBuildVer">
    <vt:lpwstr>1049-12.2.0.19805</vt:lpwstr>
  </property>
</Properties>
</file>